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ENCIA\exe\Excel\"/>
    </mc:Choice>
  </mc:AlternateContent>
  <bookViews>
    <workbookView xWindow="0" yWindow="0" windowWidth="20490" windowHeight="7755" activeTab="2"/>
  </bookViews>
  <sheets>
    <sheet name="Hoja1" sheetId="1" r:id="rId1"/>
    <sheet name="Modelo de Markowitz" sheetId="3" r:id="rId2"/>
    <sheet name="Optimización no restringida" sheetId="4" r:id="rId3"/>
  </sheets>
  <definedNames>
    <definedName name="_xlnm._FilterDatabase" localSheetId="2" hidden="1">'Optimización no restringida'!$A$19:$J$21</definedName>
    <definedName name="_xlnm.Print_Area" localSheetId="1">'Modelo de Markowitz'!$A$8:$K$9</definedName>
    <definedName name="EMR" localSheetId="2">#REF!</definedName>
    <definedName name="EMR">#REF!</definedName>
    <definedName name="solver_adj" localSheetId="0" hidden="1">Hoja1!$B$3:$C$3</definedName>
    <definedName name="solver_adj" localSheetId="1" hidden="1">'Modelo de Markowitz'!$B$10:$D$10</definedName>
    <definedName name="solver_adj" localSheetId="2" hidden="1">'Optimización no restringida'!$A$26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2</definedName>
    <definedName name="solver_drv" localSheetId="1" hidden="1">2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Hoja1!$B$7</definedName>
    <definedName name="solver_lhs1" localSheetId="1" hidden="1">'Modelo de Markowitz'!$C$14</definedName>
    <definedName name="solver_lhs1" localSheetId="2" hidden="1">'Optimización no restringida'!#REF!</definedName>
    <definedName name="solver_lhs2" localSheetId="0" hidden="1">Hoja1!$B$8</definedName>
    <definedName name="solver_lhs2" localSheetId="1" hidden="1">'Modelo de Markowitz'!$C$13</definedName>
    <definedName name="solver_lhs2" localSheetId="2" hidden="1">'Optimización no restringida'!#REF!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2</definedName>
    <definedName name="solver_num" localSheetId="1" hidden="1">2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Hoja1!$B$5</definedName>
    <definedName name="solver_opt" localSheetId="1" hidden="1">'Modelo de Markowitz'!$C$12</definedName>
    <definedName name="solver_opt" localSheetId="2" hidden="1">'Optimización no restringida'!$C$26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2</definedName>
    <definedName name="solver_rbv" localSheetId="1" hidden="1">2</definedName>
    <definedName name="solver_rbv" localSheetId="2" hidden="1">1</definedName>
    <definedName name="solver_rel1" localSheetId="0" hidden="1">1</definedName>
    <definedName name="solver_rel1" localSheetId="1" hidden="1">2</definedName>
    <definedName name="solver_rel1" localSheetId="2" hidden="1">2</definedName>
    <definedName name="solver_rel2" localSheetId="0" hidden="1">1</definedName>
    <definedName name="solver_rel2" localSheetId="1" hidden="1">2</definedName>
    <definedName name="solver_rel2" localSheetId="2" hidden="1">2</definedName>
    <definedName name="solver_rhs1" localSheetId="0" hidden="1">Hoja1!$C$7</definedName>
    <definedName name="solver_rhs1" localSheetId="1" hidden="1">'Modelo de Markowitz'!$D$14</definedName>
    <definedName name="solver_rhs1" localSheetId="2" hidden="1">0.12</definedName>
    <definedName name="solver_rhs2" localSheetId="0" hidden="1">Hoja1!$C$8</definedName>
    <definedName name="solver_rhs2" localSheetId="1" hidden="1">'Modelo de Markowitz'!$D$13</definedName>
    <definedName name="solver_rhs2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2</definedName>
    <definedName name="solver_scl" localSheetId="1" hidden="1">2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VAR" localSheetId="2">#REF!</definedName>
    <definedName name="VAR">#REF!</definedName>
    <definedName name="XA" localSheetId="2">#REF!</definedName>
    <definedName name="XA">#REF!</definedName>
    <definedName name="XB" localSheetId="2">#REF!</definedName>
    <definedName name="XB">#REF!</definedName>
  </definedNames>
  <calcPr calcId="152511"/>
</workbook>
</file>

<file path=xl/calcChain.xml><?xml version="1.0" encoding="utf-8"?>
<calcChain xmlns="http://schemas.openxmlformats.org/spreadsheetml/2006/main">
  <c r="B26" i="4" l="1"/>
  <c r="C26" i="4" s="1"/>
  <c r="D26" i="4" s="1"/>
  <c r="B11" i="4"/>
  <c r="B12" i="4"/>
  <c r="B13" i="4"/>
  <c r="B14" i="4"/>
  <c r="B15" i="4"/>
  <c r="B16" i="4"/>
  <c r="B17" i="4"/>
  <c r="B18" i="4"/>
  <c r="B19" i="4"/>
  <c r="B20" i="4"/>
  <c r="B21" i="4"/>
  <c r="B10" i="4"/>
  <c r="E26" i="4" l="1"/>
  <c r="E15" i="4"/>
  <c r="B35" i="3"/>
  <c r="D13" i="3" s="1"/>
  <c r="C14" i="3"/>
  <c r="C13" i="3"/>
  <c r="C12" i="3"/>
  <c r="A29" i="3" a="1"/>
  <c r="B29" i="3" s="1"/>
  <c r="D28" i="3"/>
  <c r="C28" i="3"/>
  <c r="D27" i="3"/>
  <c r="C27" i="3"/>
  <c r="B27" i="3"/>
  <c r="A27" i="3"/>
  <c r="D26" i="3"/>
  <c r="C26" i="3"/>
  <c r="B26" i="3"/>
  <c r="A26" i="3"/>
  <c r="C6" i="3"/>
  <c r="B28" i="3" s="1"/>
  <c r="B6" i="3"/>
  <c r="A28" i="3" s="1"/>
  <c r="B5" i="3"/>
  <c r="A4" i="3" a="1"/>
  <c r="A5" i="3" s="1"/>
  <c r="C15" i="4" l="1"/>
  <c r="D15" i="4" s="1"/>
  <c r="C11" i="4"/>
  <c r="D11" i="4" s="1"/>
  <c r="C14" i="4"/>
  <c r="D14" i="4" s="1"/>
  <c r="C13" i="4"/>
  <c r="D13" i="4" s="1"/>
  <c r="C12" i="4"/>
  <c r="D12" i="4" s="1"/>
  <c r="E10" i="4"/>
  <c r="E12" i="4"/>
  <c r="E14" i="4"/>
  <c r="E11" i="4"/>
  <c r="E13" i="4"/>
  <c r="F21" i="4"/>
  <c r="E16" i="4"/>
  <c r="E17" i="4"/>
  <c r="C18" i="4"/>
  <c r="C20" i="4"/>
  <c r="C10" i="4"/>
  <c r="C17" i="4"/>
  <c r="C19" i="4"/>
  <c r="C21" i="4"/>
  <c r="E19" i="4"/>
  <c r="E18" i="4"/>
  <c r="C16" i="4"/>
  <c r="F20" i="4"/>
  <c r="D36" i="3"/>
  <c r="A6" i="3"/>
  <c r="A29" i="3"/>
  <c r="G33" i="3" s="1" a="1"/>
  <c r="C29" i="3"/>
  <c r="A4" i="3"/>
  <c r="B8" i="1"/>
  <c r="B7" i="1"/>
  <c r="B5" i="1"/>
  <c r="D19" i="4" l="1"/>
  <c r="D18" i="4"/>
  <c r="D21" i="4"/>
  <c r="D17" i="4"/>
  <c r="D16" i="4"/>
  <c r="D20" i="4"/>
  <c r="D10" i="4"/>
  <c r="G34" i="3"/>
  <c r="G36" i="3"/>
  <c r="G33" i="3"/>
  <c r="G35" i="3"/>
  <c r="G37" i="3"/>
</calcChain>
</file>

<file path=xl/sharedStrings.xml><?xml version="1.0" encoding="utf-8"?>
<sst xmlns="http://schemas.openxmlformats.org/spreadsheetml/2006/main" count="76" uniqueCount="50">
  <si>
    <t>A</t>
  </si>
  <si>
    <t>B</t>
  </si>
  <si>
    <t>Maximizar</t>
  </si>
  <si>
    <t>Sujeto a:</t>
  </si>
  <si>
    <t>H</t>
  </si>
  <si>
    <t>K</t>
  </si>
  <si>
    <t>Título</t>
  </si>
  <si>
    <r>
      <t>s</t>
    </r>
    <r>
      <rPr>
        <vertAlign val="subscript"/>
        <sz val="10"/>
        <rFont val="Symbol"/>
        <family val="1"/>
        <charset val="2"/>
      </rPr>
      <t>i</t>
    </r>
    <r>
      <rPr>
        <vertAlign val="subscript"/>
        <sz val="10"/>
        <rFont val="Arial"/>
        <family val="2"/>
      </rPr>
      <t>j</t>
    </r>
  </si>
  <si>
    <r>
      <t>m</t>
    </r>
    <r>
      <rPr>
        <vertAlign val="subscript"/>
        <sz val="10"/>
        <rFont val="Arial"/>
        <family val="2"/>
      </rPr>
      <t>j</t>
    </r>
  </si>
  <si>
    <t>C</t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</si>
  <si>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AA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</si>
  <si>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AB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</si>
  <si>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AC</t>
    </r>
  </si>
  <si>
    <r>
      <t>m</t>
    </r>
    <r>
      <rPr>
        <vertAlign val="subscript"/>
        <sz val="10"/>
        <rFont val="Arial"/>
        <family val="2"/>
      </rPr>
      <t>A</t>
    </r>
  </si>
  <si>
    <r>
      <t>X</t>
    </r>
    <r>
      <rPr>
        <vertAlign val="subscript"/>
        <sz val="10"/>
        <rFont val="Arial"/>
        <family val="2"/>
      </rPr>
      <t>A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</si>
  <si>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BA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</si>
  <si>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BB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</si>
  <si>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BC</t>
    </r>
  </si>
  <si>
    <r>
      <t>m</t>
    </r>
    <r>
      <rPr>
        <vertAlign val="subscript"/>
        <sz val="10"/>
        <rFont val="Arial"/>
        <family val="2"/>
      </rPr>
      <t>B</t>
    </r>
  </si>
  <si>
    <r>
      <t>X</t>
    </r>
    <r>
      <rPr>
        <vertAlign val="subscript"/>
        <sz val="10"/>
        <rFont val="Arial"/>
        <family val="2"/>
      </rPr>
      <t>B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</si>
  <si>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CA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</si>
  <si>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CB</t>
    </r>
  </si>
  <si>
    <r>
      <t>2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CC</t>
    </r>
  </si>
  <si>
    <r>
      <t>m</t>
    </r>
    <r>
      <rPr>
        <vertAlign val="subscript"/>
        <sz val="10"/>
        <rFont val="Arial"/>
        <family val="2"/>
      </rPr>
      <t>C</t>
    </r>
  </si>
  <si>
    <t>·</t>
  </si>
  <si>
    <r>
      <t>X</t>
    </r>
    <r>
      <rPr>
        <vertAlign val="subscript"/>
        <sz val="10"/>
        <rFont val="Arial"/>
        <family val="2"/>
      </rPr>
      <t>C</t>
    </r>
  </si>
  <si>
    <t>=</t>
  </si>
  <si>
    <r>
      <t>f</t>
    </r>
    <r>
      <rPr>
        <vertAlign val="subscript"/>
        <sz val="10"/>
        <rFont val="Arial"/>
        <family val="2"/>
      </rPr>
      <t>1</t>
    </r>
  </si>
  <si>
    <r>
      <t>m</t>
    </r>
    <r>
      <rPr>
        <vertAlign val="subscript"/>
        <sz val="10"/>
        <rFont val="Arial"/>
        <family val="2"/>
      </rPr>
      <t>C</t>
    </r>
    <r>
      <rPr>
        <sz val="11"/>
        <color theme="1"/>
        <rFont val="Liberation Sans"/>
        <family val="2"/>
      </rPr>
      <t>*</t>
    </r>
  </si>
  <si>
    <r>
      <t>f</t>
    </r>
    <r>
      <rPr>
        <vertAlign val="subscript"/>
        <sz val="10"/>
        <rFont val="Arial"/>
        <family val="2"/>
      </rPr>
      <t>2</t>
    </r>
  </si>
  <si>
    <r>
      <t xml:space="preserve">Sea </t>
    </r>
    <r>
      <rPr>
        <sz val="10"/>
        <rFont val="Symbol"/>
        <family val="1"/>
        <charset val="2"/>
      </rPr>
      <t>m</t>
    </r>
    <r>
      <rPr>
        <vertAlign val="subscript"/>
        <sz val="10"/>
        <rFont val="Arial"/>
        <family val="2"/>
      </rPr>
      <t>C</t>
    </r>
    <r>
      <rPr>
        <sz val="11"/>
        <color theme="1"/>
        <rFont val="Liberation Sans"/>
        <family val="2"/>
      </rPr>
      <t>* =</t>
    </r>
  </si>
  <si>
    <t xml:space="preserve"> =&gt; P =</t>
  </si>
  <si>
    <t>X =</t>
  </si>
  <si>
    <t>Riesgo</t>
  </si>
  <si>
    <t>Rendimiento</t>
  </si>
  <si>
    <t>Suma</t>
  </si>
  <si>
    <t>Planteamiento matricial para resolver el modelo, a partir de un lagrangiano</t>
  </si>
  <si>
    <t>(puede comprobar que la solución coincide con la proporcionada por Solver / Solucionador)</t>
  </si>
  <si>
    <t>Varianza</t>
  </si>
  <si>
    <t>DT</t>
  </si>
  <si>
    <t>XB</t>
  </si>
  <si>
    <t>XA</t>
  </si>
  <si>
    <t>Rendimiento y riesgo de carteras</t>
  </si>
  <si>
    <t>Medias</t>
  </si>
  <si>
    <t>Carteras</t>
  </si>
  <si>
    <t>Títulos</t>
  </si>
  <si>
    <r>
      <t>s</t>
    </r>
    <r>
      <rPr>
        <vertAlign val="subscript"/>
        <sz val="12"/>
        <color theme="1"/>
        <rFont val="Calibri"/>
        <family val="2"/>
        <scheme val="minor"/>
      </rPr>
      <t>ij</t>
    </r>
  </si>
  <si>
    <t>Cartera de mínimo riesgo absoluto</t>
  </si>
  <si>
    <t>Rendimiento esperado</t>
  </si>
  <si>
    <t>Composición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</si>
</sst>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00"/>
  </numFmts>
  <fonts count="24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1"/>
      <color theme="1"/>
      <name val="Calibri"/>
      <family val="2"/>
      <scheme val="minor"/>
    </font>
    <font>
      <sz val="10"/>
      <name val="Symbol"/>
      <family val="1"/>
      <charset val="2"/>
    </font>
    <font>
      <vertAlign val="subscript"/>
      <sz val="10"/>
      <name val="Symbol"/>
      <family val="1"/>
      <charset val="2"/>
    </font>
    <font>
      <vertAlign val="subscript"/>
      <sz val="10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Leelawadee"/>
      <family val="2"/>
    </font>
    <font>
      <b/>
      <sz val="12"/>
      <color theme="1"/>
      <name val="Leelawadee"/>
      <family val="2"/>
    </font>
    <font>
      <sz val="12"/>
      <color theme="1"/>
      <name val="Symbol"/>
      <family val="1"/>
      <charset val="2"/>
    </font>
    <font>
      <vertAlign val="subscript"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EDCE6"/>
        <bgColor rgb="FFDEDCE6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0">
    <xf numFmtId="0" fontId="0" fillId="0" borderId="0"/>
    <xf numFmtId="0" fontId="13" fillId="8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4" fillId="8" borderId="1"/>
    <xf numFmtId="0" fontId="2" fillId="0" borderId="0"/>
    <xf numFmtId="0" fontId="2" fillId="0" borderId="0"/>
    <xf numFmtId="0" fontId="5" fillId="0" borderId="0"/>
    <xf numFmtId="0" fontId="1" fillId="0" borderId="0"/>
    <xf numFmtId="0" fontId="20" fillId="0" borderId="0"/>
  </cellStyleXfs>
  <cellXfs count="46">
    <xf numFmtId="0" fontId="0" fillId="0" borderId="0" xfId="0"/>
    <xf numFmtId="0" fontId="0" fillId="9" borderId="0" xfId="0" applyFill="1"/>
    <xf numFmtId="0" fontId="1" fillId="0" borderId="0" xfId="18"/>
    <xf numFmtId="0" fontId="16" fillId="0" borderId="0" xfId="18" applyFont="1" applyAlignment="1">
      <alignment horizontal="center"/>
    </xf>
    <xf numFmtId="0" fontId="16" fillId="0" borderId="0" xfId="18" applyFont="1" applyAlignment="1">
      <alignment horizontal="center" vertical="center"/>
    </xf>
    <xf numFmtId="0" fontId="1" fillId="0" borderId="0" xfId="18" applyAlignment="1">
      <alignment horizontal="center"/>
    </xf>
    <xf numFmtId="0" fontId="1" fillId="0" borderId="2" xfId="18" applyBorder="1"/>
    <xf numFmtId="0" fontId="1" fillId="0" borderId="0" xfId="18" applyBorder="1"/>
    <xf numFmtId="0" fontId="1" fillId="0" borderId="3" xfId="18" applyBorder="1"/>
    <xf numFmtId="164" fontId="1" fillId="0" borderId="2" xfId="18" applyNumberFormat="1" applyBorder="1" applyAlignment="1">
      <alignment horizontal="center"/>
    </xf>
    <xf numFmtId="164" fontId="1" fillId="0" borderId="0" xfId="18" applyNumberFormat="1" applyBorder="1" applyAlignment="1">
      <alignment horizontal="center"/>
    </xf>
    <xf numFmtId="164" fontId="1" fillId="0" borderId="3" xfId="18" applyNumberFormat="1" applyBorder="1" applyAlignment="1">
      <alignment horizontal="center"/>
    </xf>
    <xf numFmtId="164" fontId="1" fillId="0" borderId="0" xfId="18" applyNumberFormat="1" applyAlignment="1">
      <alignment horizontal="center"/>
    </xf>
    <xf numFmtId="10" fontId="1" fillId="0" borderId="0" xfId="18" applyNumberFormat="1" applyAlignment="1">
      <alignment horizontal="center"/>
    </xf>
    <xf numFmtId="0" fontId="1" fillId="0" borderId="0" xfId="18" applyAlignment="1">
      <alignment horizontal="right" vertical="center"/>
    </xf>
    <xf numFmtId="0" fontId="15" fillId="0" borderId="0" xfId="18" applyFont="1"/>
    <xf numFmtId="0" fontId="1" fillId="10" borderId="0" xfId="18" applyFill="1" applyAlignment="1">
      <alignment horizontal="center"/>
    </xf>
    <xf numFmtId="164" fontId="1" fillId="0" borderId="0" xfId="18" applyNumberFormat="1"/>
    <xf numFmtId="10" fontId="1" fillId="0" borderId="0" xfId="18" applyNumberFormat="1"/>
    <xf numFmtId="0" fontId="19" fillId="0" borderId="0" xfId="18" applyFont="1"/>
    <xf numFmtId="0" fontId="20" fillId="0" borderId="0" xfId="19"/>
    <xf numFmtId="164" fontId="20" fillId="0" borderId="0" xfId="19" applyNumberFormat="1" applyAlignment="1">
      <alignment horizontal="center"/>
    </xf>
    <xf numFmtId="0" fontId="20" fillId="0" borderId="0" xfId="19" applyAlignment="1">
      <alignment horizontal="center"/>
    </xf>
    <xf numFmtId="164" fontId="20" fillId="0" borderId="0" xfId="19" applyNumberFormat="1"/>
    <xf numFmtId="0" fontId="21" fillId="0" borderId="0" xfId="19" applyFont="1"/>
    <xf numFmtId="164" fontId="20" fillId="0" borderId="3" xfId="19" applyNumberFormat="1" applyBorder="1" applyAlignment="1">
      <alignment horizontal="center"/>
    </xf>
    <xf numFmtId="0" fontId="20" fillId="0" borderId="3" xfId="19" applyBorder="1"/>
    <xf numFmtId="164" fontId="20" fillId="0" borderId="2" xfId="19" applyNumberFormat="1" applyBorder="1" applyAlignment="1">
      <alignment horizontal="center"/>
    </xf>
    <xf numFmtId="0" fontId="20" fillId="0" borderId="2" xfId="19" applyBorder="1"/>
    <xf numFmtId="164" fontId="20" fillId="0" borderId="6" xfId="19" applyNumberFormat="1" applyBorder="1" applyAlignment="1">
      <alignment horizontal="center"/>
    </xf>
    <xf numFmtId="164" fontId="20" fillId="0" borderId="7" xfId="19" applyNumberFormat="1" applyBorder="1" applyAlignment="1">
      <alignment horizontal="center"/>
    </xf>
    <xf numFmtId="0" fontId="20" fillId="0" borderId="3" xfId="19" applyBorder="1" applyAlignment="1">
      <alignment horizontal="center"/>
    </xf>
    <xf numFmtId="0" fontId="22" fillId="0" borderId="0" xfId="19" applyFont="1"/>
    <xf numFmtId="165" fontId="20" fillId="0" borderId="7" xfId="19" applyNumberFormat="1" applyBorder="1" applyAlignment="1">
      <alignment horizontal="center"/>
    </xf>
    <xf numFmtId="165" fontId="20" fillId="0" borderId="6" xfId="19" applyNumberFormat="1" applyBorder="1" applyAlignment="1">
      <alignment horizontal="center"/>
    </xf>
    <xf numFmtId="0" fontId="20" fillId="0" borderId="6" xfId="19" applyBorder="1"/>
    <xf numFmtId="0" fontId="20" fillId="0" borderId="7" xfId="19" applyBorder="1"/>
    <xf numFmtId="0" fontId="20" fillId="0" borderId="5" xfId="19" applyBorder="1" applyAlignment="1">
      <alignment horizontal="center"/>
    </xf>
    <xf numFmtId="0" fontId="20" fillId="0" borderId="4" xfId="19" applyBorder="1" applyAlignment="1">
      <alignment horizontal="center"/>
    </xf>
    <xf numFmtId="0" fontId="20" fillId="0" borderId="4" xfId="19" applyBorder="1"/>
    <xf numFmtId="2" fontId="20" fillId="0" borderId="7" xfId="19" applyNumberFormat="1" applyBorder="1" applyAlignment="1">
      <alignment horizontal="center"/>
    </xf>
    <xf numFmtId="0" fontId="1" fillId="0" borderId="0" xfId="18" applyAlignment="1">
      <alignment vertical="center"/>
    </xf>
    <xf numFmtId="0" fontId="20" fillId="0" borderId="7" xfId="19" applyBorder="1" applyAlignment="1">
      <alignment horizontal="center"/>
    </xf>
    <xf numFmtId="0" fontId="20" fillId="0" borderId="6" xfId="19" applyBorder="1" applyAlignment="1">
      <alignment horizontal="center"/>
    </xf>
    <xf numFmtId="0" fontId="20" fillId="0" borderId="0" xfId="19" applyAlignment="1">
      <alignment horizontal="center"/>
    </xf>
    <xf numFmtId="166" fontId="20" fillId="0" borderId="0" xfId="19" applyNumberFormat="1" applyAlignment="1">
      <alignment horizontal="center"/>
    </xf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rmal 2" xfId="18"/>
    <cellStyle name="Normal 3" xfId="19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'Optimización no restringida'!$E$9</c:f>
              <c:strCache>
                <c:ptCount val="1"/>
                <c:pt idx="0">
                  <c:v>Carteras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'Optimización no restringida'!$D$10:$D$21</c:f>
              <c:numCache>
                <c:formatCode>0.0000</c:formatCode>
                <c:ptCount val="12"/>
                <c:pt idx="0">
                  <c:v>0.12265644129670601</c:v>
                </c:pt>
                <c:pt idx="1">
                  <c:v>0.10162668440547659</c:v>
                </c:pt>
                <c:pt idx="2">
                  <c:v>6.6457268181877457E-2</c:v>
                </c:pt>
                <c:pt idx="3">
                  <c:v>5.6576676365804622E-2</c:v>
                </c:pt>
                <c:pt idx="4">
                  <c:v>8.1737619407830781E-2</c:v>
                </c:pt>
                <c:pt idx="5">
                  <c:v>0.12188897754831311</c:v>
                </c:pt>
                <c:pt idx="6">
                  <c:v>0.166518988624548</c:v>
                </c:pt>
                <c:pt idx="7">
                  <c:v>0.21282854742906762</c:v>
                </c:pt>
                <c:pt idx="8">
                  <c:v>0.25992147647404368</c:v>
                </c:pt>
                <c:pt idx="9">
                  <c:v>0.30743799955044943</c:v>
                </c:pt>
                <c:pt idx="10">
                  <c:v>0.14468988829824317</c:v>
                </c:pt>
                <c:pt idx="11">
                  <c:v>0.35520816362546181</c:v>
                </c:pt>
              </c:numCache>
            </c:numRef>
          </c:xVal>
          <c:yVal>
            <c:numRef>
              <c:f>'Optimización no restringida'!$E$10:$E$21</c:f>
              <c:numCache>
                <c:formatCode>0.0000</c:formatCode>
                <c:ptCount val="12"/>
                <c:pt idx="0">
                  <c:v>5.5707070707070712E-2</c:v>
                </c:pt>
                <c:pt idx="1">
                  <c:v>5.3359914938862309E-2</c:v>
                </c:pt>
                <c:pt idx="2">
                  <c:v>4.8665603402445509E-2</c:v>
                </c:pt>
                <c:pt idx="3">
                  <c:v>4.397129186602871E-2</c:v>
                </c:pt>
                <c:pt idx="4">
                  <c:v>3.927698032961191E-2</c:v>
                </c:pt>
                <c:pt idx="5">
                  <c:v>3.4582668793195111E-2</c:v>
                </c:pt>
                <c:pt idx="6">
                  <c:v>2.9888357256778315E-2</c:v>
                </c:pt>
                <c:pt idx="7">
                  <c:v>2.5194045720361515E-2</c:v>
                </c:pt>
                <c:pt idx="8">
                  <c:v>2.0499734183944719E-2</c:v>
                </c:pt>
                <c:pt idx="9">
                  <c:v>1.580542264752792E-2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'Optimización no restringida'!$F$9</c:f>
              <c:strCache>
                <c:ptCount val="1"/>
                <c:pt idx="0">
                  <c:v>Títulos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'Optimización no restringida'!$D$10:$D$21</c:f>
              <c:numCache>
                <c:formatCode>0.0000</c:formatCode>
                <c:ptCount val="12"/>
                <c:pt idx="0">
                  <c:v>0.12265644129670601</c:v>
                </c:pt>
                <c:pt idx="1">
                  <c:v>0.10162668440547659</c:v>
                </c:pt>
                <c:pt idx="2">
                  <c:v>6.6457268181877457E-2</c:v>
                </c:pt>
                <c:pt idx="3">
                  <c:v>5.6576676365804622E-2</c:v>
                </c:pt>
                <c:pt idx="4">
                  <c:v>8.1737619407830781E-2</c:v>
                </c:pt>
                <c:pt idx="5">
                  <c:v>0.12188897754831311</c:v>
                </c:pt>
                <c:pt idx="6">
                  <c:v>0.166518988624548</c:v>
                </c:pt>
                <c:pt idx="7">
                  <c:v>0.21282854742906762</c:v>
                </c:pt>
                <c:pt idx="8">
                  <c:v>0.25992147647404368</c:v>
                </c:pt>
                <c:pt idx="9">
                  <c:v>0.30743799955044943</c:v>
                </c:pt>
                <c:pt idx="10">
                  <c:v>0.14468988829824317</c:v>
                </c:pt>
                <c:pt idx="11">
                  <c:v>0.35520816362546181</c:v>
                </c:pt>
              </c:numCache>
            </c:numRef>
          </c:xVal>
          <c:yVal>
            <c:numRef>
              <c:f>'Optimización no restringida'!$F$10:$F$21</c:f>
              <c:numCache>
                <c:formatCode>General</c:formatCode>
                <c:ptCount val="12"/>
                <c:pt idx="10" formatCode="0.0000">
                  <c:v>5.8054226475279108E-2</c:v>
                </c:pt>
                <c:pt idx="11" formatCode="0.0000">
                  <c:v>1.1111111111111118E-2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033896"/>
        <c:axId val="490026056"/>
      </c:scatterChart>
      <c:valAx>
        <c:axId val="490033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Riesgo (DT)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0026056"/>
        <c:crosses val="autoZero"/>
        <c:crossBetween val="midCat"/>
      </c:valAx>
      <c:valAx>
        <c:axId val="49002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Rendimiento esperado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0033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17107152025515"/>
          <c:y val="0.12959630911188005"/>
          <c:w val="0.74410437706483135"/>
          <c:h val="0.665544142622310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'Optimización no restringida'!$D$9</c:f>
              <c:strCache>
                <c:ptCount val="1"/>
                <c:pt idx="0">
                  <c:v>DT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'Optimización no restringida'!$A$10:$A$21</c:f>
              <c:numCache>
                <c:formatCode>0.0</c:formatCode>
                <c:ptCount val="12"/>
                <c:pt idx="0" formatCode="0.00">
                  <c:v>0.95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  <c:pt idx="10" formatCode="0.0000">
                  <c:v>1</c:v>
                </c:pt>
                <c:pt idx="11" formatCode="0.0000">
                  <c:v>0</c:v>
                </c:pt>
              </c:numCache>
            </c:numRef>
          </c:xVal>
          <c:yVal>
            <c:numRef>
              <c:f>'Optimización no restringida'!$D$10:$D$21</c:f>
              <c:numCache>
                <c:formatCode>0.0000</c:formatCode>
                <c:ptCount val="12"/>
                <c:pt idx="0">
                  <c:v>0.12265644129670601</c:v>
                </c:pt>
                <c:pt idx="1">
                  <c:v>0.10162668440547659</c:v>
                </c:pt>
                <c:pt idx="2">
                  <c:v>6.6457268181877457E-2</c:v>
                </c:pt>
                <c:pt idx="3">
                  <c:v>5.6576676365804622E-2</c:v>
                </c:pt>
                <c:pt idx="4">
                  <c:v>8.1737619407830781E-2</c:v>
                </c:pt>
                <c:pt idx="5">
                  <c:v>0.12188897754831311</c:v>
                </c:pt>
                <c:pt idx="6">
                  <c:v>0.166518988624548</c:v>
                </c:pt>
                <c:pt idx="7">
                  <c:v>0.21282854742906762</c:v>
                </c:pt>
                <c:pt idx="8">
                  <c:v>0.25992147647404368</c:v>
                </c:pt>
                <c:pt idx="9">
                  <c:v>0.30743799955044943</c:v>
                </c:pt>
                <c:pt idx="10">
                  <c:v>0.14468988829824317</c:v>
                </c:pt>
                <c:pt idx="11">
                  <c:v>0.35520816362546181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056632"/>
        <c:axId val="490055848"/>
      </c:scatterChart>
      <c:valAx>
        <c:axId val="49005663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Participación de A (xA)</a:t>
                </a:r>
              </a:p>
            </c:rich>
          </c:tx>
          <c:layout>
            <c:manualLayout>
              <c:xMode val="edge"/>
              <c:yMode val="edge"/>
              <c:x val="0.38318355129290826"/>
              <c:y val="0.897554604982335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0055848"/>
        <c:crosses val="autoZero"/>
        <c:crossBetween val="midCat"/>
      </c:valAx>
      <c:valAx>
        <c:axId val="49005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Riesgo (desviación típica)</a:t>
                </a:r>
              </a:p>
            </c:rich>
          </c:tx>
          <c:layout>
            <c:manualLayout>
              <c:xMode val="edge"/>
              <c:yMode val="edge"/>
              <c:x val="3.348553230850506E-2"/>
              <c:y val="0.24280667338727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0056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17</xdr:row>
      <xdr:rowOff>123825</xdr:rowOff>
    </xdr:from>
    <xdr:to>
      <xdr:col>4</xdr:col>
      <xdr:colOff>619125</xdr:colOff>
      <xdr:row>23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5250" y="1466850"/>
          <a:ext cx="2838450" cy="11239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85725</xdr:colOff>
      <xdr:row>17</xdr:row>
      <xdr:rowOff>133350</xdr:rowOff>
    </xdr:from>
    <xdr:to>
      <xdr:col>6</xdr:col>
      <xdr:colOff>666750</xdr:colOff>
      <xdr:row>23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152775" y="1476375"/>
          <a:ext cx="371475" cy="11239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17</xdr:row>
      <xdr:rowOff>123825</xdr:rowOff>
    </xdr:from>
    <xdr:to>
      <xdr:col>8</xdr:col>
      <xdr:colOff>714375</xdr:colOff>
      <xdr:row>23</xdr:row>
      <xdr:rowOff>57150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3743325" y="1466850"/>
          <a:ext cx="409575" cy="11239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123825</xdr:rowOff>
    </xdr:from>
    <xdr:to>
      <xdr:col>6</xdr:col>
      <xdr:colOff>409575</xdr:colOff>
      <xdr:row>30</xdr:row>
      <xdr:rowOff>57150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8448675" y="1466850"/>
          <a:ext cx="342900" cy="11239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24</xdr:row>
      <xdr:rowOff>133350</xdr:rowOff>
    </xdr:from>
    <xdr:to>
      <xdr:col>8</xdr:col>
      <xdr:colOff>428625</xdr:colOff>
      <xdr:row>30</xdr:row>
      <xdr:rowOff>66675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9058275" y="1476375"/>
          <a:ext cx="409575" cy="11239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24</xdr:row>
      <xdr:rowOff>123825</xdr:rowOff>
    </xdr:from>
    <xdr:to>
      <xdr:col>5</xdr:col>
      <xdr:colOff>1</xdr:colOff>
      <xdr:row>30</xdr:row>
      <xdr:rowOff>57150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47625" y="4762500"/>
          <a:ext cx="2886076" cy="11239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31</xdr:row>
      <xdr:rowOff>0</xdr:rowOff>
    </xdr:from>
    <xdr:to>
      <xdr:col>4</xdr:col>
      <xdr:colOff>685800</xdr:colOff>
      <xdr:row>31</xdr:row>
      <xdr:rowOff>19050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4457700" y="2914650"/>
          <a:ext cx="3743325" cy="190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31</xdr:row>
      <xdr:rowOff>123825</xdr:rowOff>
    </xdr:from>
    <xdr:to>
      <xdr:col>3</xdr:col>
      <xdr:colOff>619125</xdr:colOff>
      <xdr:row>37</xdr:row>
      <xdr:rowOff>95250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6858000" y="3038475"/>
          <a:ext cx="514350" cy="1133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9526</xdr:colOff>
      <xdr:row>31</xdr:row>
      <xdr:rowOff>114300</xdr:rowOff>
    </xdr:from>
    <xdr:to>
      <xdr:col>7</xdr:col>
      <xdr:colOff>1</xdr:colOff>
      <xdr:row>37</xdr:row>
      <xdr:rowOff>123825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8391526" y="3028950"/>
          <a:ext cx="457200" cy="1171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14</xdr:row>
      <xdr:rowOff>47624</xdr:rowOff>
    </xdr:from>
    <xdr:to>
      <xdr:col>11</xdr:col>
      <xdr:colOff>114299</xdr:colOff>
      <xdr:row>27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152399</xdr:colOff>
      <xdr:row>0</xdr:row>
      <xdr:rowOff>76200</xdr:rowOff>
    </xdr:from>
    <xdr:to>
      <xdr:col>11</xdr:col>
      <xdr:colOff>133350</xdr:colOff>
      <xdr:row>13</xdr:row>
      <xdr:rowOff>190500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B8" sqref="B8"/>
    </sheetView>
  </sheetViews>
  <sheetFormatPr baseColWidth="10" defaultRowHeight="14.25" x14ac:dyDescent="0.2"/>
  <cols>
    <col min="1" max="1" width="10.625" customWidth="1"/>
    <col min="2" max="2" width="18.5" customWidth="1"/>
    <col min="3" max="3" width="10.625" customWidth="1"/>
  </cols>
  <sheetData>
    <row r="2" spans="1:3" x14ac:dyDescent="0.2">
      <c r="B2" t="s">
        <v>0</v>
      </c>
      <c r="C2" t="s">
        <v>1</v>
      </c>
    </row>
    <row r="3" spans="1:3" x14ac:dyDescent="0.2">
      <c r="B3" s="1">
        <v>0</v>
      </c>
      <c r="C3" s="1">
        <v>1.9999999999999998</v>
      </c>
    </row>
    <row r="5" spans="1:3" x14ac:dyDescent="0.2">
      <c r="A5" t="s">
        <v>2</v>
      </c>
      <c r="B5">
        <f>2*B3+6*C3</f>
        <v>11.999999999999998</v>
      </c>
    </row>
    <row r="6" spans="1:3" x14ac:dyDescent="0.2">
      <c r="A6" t="s">
        <v>3</v>
      </c>
    </row>
    <row r="7" spans="1:3" x14ac:dyDescent="0.2">
      <c r="A7" t="s">
        <v>4</v>
      </c>
      <c r="B7">
        <f>5*B3+9*C3</f>
        <v>17.999999999999996</v>
      </c>
      <c r="C7">
        <v>18</v>
      </c>
    </row>
    <row r="8" spans="1:3" x14ac:dyDescent="0.2">
      <c r="A8" t="s">
        <v>5</v>
      </c>
      <c r="B8">
        <f>3*B3+4*C3</f>
        <v>7.9999999999999991</v>
      </c>
      <c r="C8">
        <v>9</v>
      </c>
    </row>
  </sheetData>
  <pageMargins left="0" right="0" top="0.39370078740157477" bottom="0.39370078740157477" header="0" footer="0"/>
  <headerFooter>
    <oddHeader>&amp;C&amp;A</oddHeader>
    <oddFooter>&amp;CPáxina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showGridLines="0" workbookViewId="0">
      <selection activeCell="C12" sqref="C12"/>
    </sheetView>
  </sheetViews>
  <sheetFormatPr baseColWidth="10" defaultRowHeight="15" x14ac:dyDescent="0.25"/>
  <cols>
    <col min="1" max="1" width="8" style="2" customWidth="1"/>
    <col min="2" max="3" width="7.5" style="2" customWidth="1"/>
    <col min="4" max="4" width="8.875" style="2" customWidth="1"/>
    <col min="5" max="5" width="6.625" style="2" customWidth="1"/>
    <col min="6" max="6" width="1.75" style="2" customWidth="1"/>
    <col min="7" max="7" width="7.25" style="2" customWidth="1"/>
    <col min="8" max="8" width="1.875" style="2" bestFit="1" customWidth="1"/>
    <col min="9" max="9" width="6.375" style="2" customWidth="1"/>
    <col min="10" max="10" width="3.125" style="2" customWidth="1"/>
    <col min="11" max="11" width="11" style="2" bestFit="1" customWidth="1"/>
    <col min="12" max="15" width="11" style="2"/>
    <col min="16" max="16" width="1.375" style="2" bestFit="1" customWidth="1"/>
    <col min="17" max="17" width="6.125" style="2" customWidth="1"/>
    <col min="18" max="18" width="2.5" style="2" customWidth="1"/>
    <col min="19" max="19" width="6.125" style="2" customWidth="1"/>
    <col min="20" max="16384" width="11" style="2"/>
  </cols>
  <sheetData>
    <row r="2" spans="1:5" ht="15.75" x14ac:dyDescent="0.3">
      <c r="A2" s="41" t="s">
        <v>6</v>
      </c>
      <c r="B2" s="3" t="s">
        <v>7</v>
      </c>
      <c r="C2" s="3"/>
      <c r="D2" s="3"/>
      <c r="E2" s="4" t="s">
        <v>8</v>
      </c>
    </row>
    <row r="3" spans="1:5" x14ac:dyDescent="0.25">
      <c r="A3" s="41"/>
      <c r="B3" s="5" t="s">
        <v>0</v>
      </c>
      <c r="C3" s="5" t="s">
        <v>1</v>
      </c>
      <c r="D3" s="5" t="s">
        <v>9</v>
      </c>
      <c r="E3" s="4"/>
    </row>
    <row r="4" spans="1:5" x14ac:dyDescent="0.25">
      <c r="A4" s="6" t="str">
        <f t="array" ref="A4:A6">TRANSPOSE(B3:D3)</f>
        <v>A</v>
      </c>
      <c r="B4" s="9">
        <v>8.9999999999999993E-3</v>
      </c>
      <c r="C4" s="9">
        <v>2E-3</v>
      </c>
      <c r="D4" s="9">
        <v>-1E-3</v>
      </c>
      <c r="E4" s="9">
        <v>0.08</v>
      </c>
    </row>
    <row r="5" spans="1:5" x14ac:dyDescent="0.25">
      <c r="A5" s="7" t="str">
        <v>B</v>
      </c>
      <c r="B5" s="10">
        <f>C4</f>
        <v>2E-3</v>
      </c>
      <c r="C5" s="10">
        <v>2E-3</v>
      </c>
      <c r="D5" s="10">
        <v>3.0000000000000001E-3</v>
      </c>
      <c r="E5" s="10">
        <v>0.03</v>
      </c>
    </row>
    <row r="6" spans="1:5" x14ac:dyDescent="0.25">
      <c r="A6" s="8" t="str">
        <v>C</v>
      </c>
      <c r="B6" s="11">
        <f>D4</f>
        <v>-1E-3</v>
      </c>
      <c r="C6" s="11">
        <f>D5</f>
        <v>3.0000000000000001E-3</v>
      </c>
      <c r="D6" s="11">
        <v>6.0000000000000001E-3</v>
      </c>
      <c r="E6" s="11">
        <v>0.04</v>
      </c>
    </row>
    <row r="9" spans="1:5" ht="15.75" x14ac:dyDescent="0.3">
      <c r="B9" s="5" t="s">
        <v>14</v>
      </c>
      <c r="C9" s="5" t="s">
        <v>19</v>
      </c>
      <c r="D9" s="5" t="s">
        <v>25</v>
      </c>
    </row>
    <row r="10" spans="1:5" x14ac:dyDescent="0.25">
      <c r="B10" s="16">
        <v>0.1958762885488268</v>
      </c>
      <c r="C10" s="16">
        <v>0.78350515419754296</v>
      </c>
      <c r="D10" s="16">
        <v>2.0618557253630154E-2</v>
      </c>
    </row>
    <row r="12" spans="1:5" x14ac:dyDescent="0.25">
      <c r="A12" s="2" t="s">
        <v>33</v>
      </c>
      <c r="C12" s="17">
        <f>B10^2*B4+C10^2*C5+D10^2*D6+2*B10*C10*C4+2*B10*D10*D4+2*C10*D10*D5</f>
        <v>2.2783505154627647E-3</v>
      </c>
    </row>
    <row r="13" spans="1:5" x14ac:dyDescent="0.25">
      <c r="A13" s="2" t="s">
        <v>34</v>
      </c>
      <c r="C13" s="2">
        <f>B10*E4+C10*E5+D10*E6</f>
        <v>3.9999999999977637E-2</v>
      </c>
      <c r="D13" s="18">
        <f>B35</f>
        <v>3.9999999999977637E-2</v>
      </c>
    </row>
    <row r="14" spans="1:5" x14ac:dyDescent="0.25">
      <c r="A14" s="2" t="s">
        <v>35</v>
      </c>
      <c r="C14" s="2">
        <f>SUM(B10:D10)</f>
        <v>0.99999999999999989</v>
      </c>
      <c r="D14" s="2">
        <v>1</v>
      </c>
    </row>
    <row r="16" spans="1:5" x14ac:dyDescent="0.25">
      <c r="A16" s="15" t="s">
        <v>36</v>
      </c>
    </row>
    <row r="17" spans="1:9" x14ac:dyDescent="0.25">
      <c r="A17" s="19" t="s">
        <v>37</v>
      </c>
    </row>
    <row r="19" spans="1:9" ht="15.75" x14ac:dyDescent="0.3">
      <c r="A19" s="5" t="s">
        <v>10</v>
      </c>
      <c r="B19" s="5" t="s">
        <v>11</v>
      </c>
      <c r="C19" s="5" t="s">
        <v>12</v>
      </c>
      <c r="D19" s="3" t="s">
        <v>13</v>
      </c>
      <c r="E19" s="5">
        <v>1</v>
      </c>
      <c r="F19" s="5"/>
      <c r="G19" s="5" t="s">
        <v>14</v>
      </c>
      <c r="H19" s="5"/>
      <c r="I19" s="5">
        <v>0</v>
      </c>
    </row>
    <row r="20" spans="1:9" ht="15.75" x14ac:dyDescent="0.3">
      <c r="A20" s="5" t="s">
        <v>15</v>
      </c>
      <c r="B20" s="5" t="s">
        <v>16</v>
      </c>
      <c r="C20" s="5" t="s">
        <v>17</v>
      </c>
      <c r="D20" s="3" t="s">
        <v>18</v>
      </c>
      <c r="E20" s="5">
        <v>1</v>
      </c>
      <c r="F20" s="5"/>
      <c r="G20" s="5" t="s">
        <v>19</v>
      </c>
      <c r="H20" s="5"/>
      <c r="I20" s="5">
        <v>0</v>
      </c>
    </row>
    <row r="21" spans="1:9" ht="15.75" x14ac:dyDescent="0.3">
      <c r="A21" s="5" t="s">
        <v>20</v>
      </c>
      <c r="B21" s="5" t="s">
        <v>21</v>
      </c>
      <c r="C21" s="5" t="s">
        <v>22</v>
      </c>
      <c r="D21" s="3" t="s">
        <v>23</v>
      </c>
      <c r="E21" s="5">
        <v>1</v>
      </c>
      <c r="F21" s="5" t="s">
        <v>24</v>
      </c>
      <c r="G21" s="5" t="s">
        <v>25</v>
      </c>
      <c r="H21" s="5" t="s">
        <v>26</v>
      </c>
      <c r="I21" s="5">
        <v>0</v>
      </c>
    </row>
    <row r="22" spans="1:9" ht="15.75" x14ac:dyDescent="0.3">
      <c r="A22" s="3" t="s">
        <v>13</v>
      </c>
      <c r="B22" s="3" t="s">
        <v>18</v>
      </c>
      <c r="C22" s="3" t="s">
        <v>23</v>
      </c>
      <c r="D22" s="5">
        <v>0</v>
      </c>
      <c r="E22" s="5">
        <v>0</v>
      </c>
      <c r="F22" s="5"/>
      <c r="G22" s="3" t="s">
        <v>27</v>
      </c>
      <c r="H22" s="5"/>
      <c r="I22" s="3" t="s">
        <v>28</v>
      </c>
    </row>
    <row r="23" spans="1:9" ht="15.75" x14ac:dyDescent="0.3">
      <c r="A23" s="5">
        <v>1</v>
      </c>
      <c r="B23" s="5">
        <v>1</v>
      </c>
      <c r="C23" s="5">
        <v>1</v>
      </c>
      <c r="D23" s="5">
        <v>0</v>
      </c>
      <c r="E23" s="5">
        <v>0</v>
      </c>
      <c r="F23" s="5"/>
      <c r="G23" s="3" t="s">
        <v>29</v>
      </c>
      <c r="H23" s="5"/>
      <c r="I23" s="5">
        <v>1</v>
      </c>
    </row>
    <row r="26" spans="1:9" ht="15.75" x14ac:dyDescent="0.3">
      <c r="A26" s="12">
        <f t="shared" ref="A26:C28" si="0">2*B4</f>
        <v>1.7999999999999999E-2</v>
      </c>
      <c r="B26" s="12">
        <f t="shared" si="0"/>
        <v>4.0000000000000001E-3</v>
      </c>
      <c r="C26" s="12">
        <f t="shared" si="0"/>
        <v>-2E-3</v>
      </c>
      <c r="D26" s="12">
        <f>E4</f>
        <v>0.08</v>
      </c>
      <c r="E26" s="12">
        <v>1</v>
      </c>
      <c r="G26" s="5" t="s">
        <v>14</v>
      </c>
      <c r="I26" s="5">
        <v>0</v>
      </c>
    </row>
    <row r="27" spans="1:9" ht="15.75" customHeight="1" x14ac:dyDescent="0.3">
      <c r="A27" s="12">
        <f t="shared" si="0"/>
        <v>4.0000000000000001E-3</v>
      </c>
      <c r="B27" s="12">
        <f t="shared" si="0"/>
        <v>4.0000000000000001E-3</v>
      </c>
      <c r="C27" s="12">
        <f t="shared" si="0"/>
        <v>6.0000000000000001E-3</v>
      </c>
      <c r="D27" s="12">
        <f>E5</f>
        <v>0.03</v>
      </c>
      <c r="E27" s="12">
        <v>1</v>
      </c>
      <c r="G27" s="5" t="s">
        <v>19</v>
      </c>
      <c r="I27" s="5">
        <v>0</v>
      </c>
    </row>
    <row r="28" spans="1:9" ht="15.75" x14ac:dyDescent="0.3">
      <c r="A28" s="12">
        <f t="shared" si="0"/>
        <v>-2E-3</v>
      </c>
      <c r="B28" s="12">
        <f t="shared" si="0"/>
        <v>6.0000000000000001E-3</v>
      </c>
      <c r="C28" s="12">
        <f t="shared" si="0"/>
        <v>1.2E-2</v>
      </c>
      <c r="D28" s="12">
        <f>E6</f>
        <v>0.04</v>
      </c>
      <c r="E28" s="12">
        <v>1</v>
      </c>
      <c r="F28" s="2" t="s">
        <v>24</v>
      </c>
      <c r="G28" s="5" t="s">
        <v>25</v>
      </c>
      <c r="H28" s="2" t="s">
        <v>26</v>
      </c>
      <c r="I28" s="5">
        <v>0</v>
      </c>
    </row>
    <row r="29" spans="1:9" ht="15.75" x14ac:dyDescent="0.3">
      <c r="A29" s="12">
        <f t="array" ref="A29:C29">TRANSPOSE(D26:D28)</f>
        <v>0.08</v>
      </c>
      <c r="B29" s="12">
        <v>0.03</v>
      </c>
      <c r="C29" s="12">
        <v>0.04</v>
      </c>
      <c r="D29" s="12">
        <v>0</v>
      </c>
      <c r="E29" s="12">
        <v>0</v>
      </c>
      <c r="G29" s="3" t="s">
        <v>27</v>
      </c>
      <c r="I29" s="3" t="s">
        <v>28</v>
      </c>
    </row>
    <row r="30" spans="1:9" ht="15.75" x14ac:dyDescent="0.3">
      <c r="A30" s="12">
        <v>1</v>
      </c>
      <c r="B30" s="12">
        <v>1</v>
      </c>
      <c r="C30" s="12">
        <v>1</v>
      </c>
      <c r="D30" s="12">
        <v>0</v>
      </c>
      <c r="E30" s="12">
        <v>0</v>
      </c>
      <c r="G30" s="3" t="s">
        <v>29</v>
      </c>
      <c r="I30" s="5">
        <v>1</v>
      </c>
    </row>
    <row r="33" spans="1:7" x14ac:dyDescent="0.25">
      <c r="D33" s="5">
        <v>0</v>
      </c>
      <c r="G33" s="12">
        <f t="array" ref="G33:G37">MMULT(MINVERSE(A26:E30),D33:D37)</f>
        <v>0.19587628865947126</v>
      </c>
    </row>
    <row r="34" spans="1:7" x14ac:dyDescent="0.25">
      <c r="D34" s="5">
        <v>0</v>
      </c>
      <c r="G34" s="12">
        <v>0.7835051546401206</v>
      </c>
    </row>
    <row r="35" spans="1:7" ht="15.75" x14ac:dyDescent="0.3">
      <c r="A35" s="5" t="s">
        <v>30</v>
      </c>
      <c r="B35" s="13">
        <f>C13</f>
        <v>3.9999999999977637E-2</v>
      </c>
      <c r="C35" s="5" t="s">
        <v>31</v>
      </c>
      <c r="D35" s="5">
        <v>0</v>
      </c>
      <c r="E35" s="14" t="s">
        <v>32</v>
      </c>
      <c r="G35" s="12">
        <v>2.0618556700408242E-2</v>
      </c>
    </row>
    <row r="36" spans="1:7" x14ac:dyDescent="0.25">
      <c r="D36" s="13">
        <f>B35</f>
        <v>3.9999999999977637E-2</v>
      </c>
      <c r="G36" s="12">
        <v>-5.1546391752586518E-2</v>
      </c>
    </row>
    <row r="37" spans="1:7" x14ac:dyDescent="0.25">
      <c r="D37" s="5">
        <v>1</v>
      </c>
      <c r="G37" s="12">
        <v>-2.4948453608232219E-3</v>
      </c>
    </row>
  </sheetData>
  <mergeCells count="1">
    <mergeCell ref="A2:A3"/>
  </mergeCells>
  <pageMargins left="0.39370078740157483" right="0.39370078740157483" top="0.78740157480314965" bottom="0.78740157480314965" header="0.39370078740157483" footer="0.39370078740157483"/>
  <pageSetup paperSize="9" scale="145" orientation="landscape" horizontalDpi="360" verticalDpi="360" r:id="rId1"/>
  <headerFooter alignWithMargins="0">
    <oddFooter>&amp;LDepartamento de Economía Financeira e Contabilidade. Universidade da Coruña&amp;RPágina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L27" sqref="L27"/>
    </sheetView>
  </sheetViews>
  <sheetFormatPr baseColWidth="10" defaultRowHeight="15.75" x14ac:dyDescent="0.25"/>
  <cols>
    <col min="1" max="2" width="9" style="20" customWidth="1"/>
    <col min="3" max="3" width="9.5" style="20" customWidth="1"/>
    <col min="4" max="4" width="9" style="20" customWidth="1"/>
    <col min="5" max="5" width="11" style="20" customWidth="1"/>
    <col min="6" max="16384" width="11" style="20"/>
  </cols>
  <sheetData>
    <row r="1" spans="1:10" ht="18.75" x14ac:dyDescent="0.35">
      <c r="A1" s="32" t="s">
        <v>46</v>
      </c>
      <c r="B1" s="22" t="s">
        <v>0</v>
      </c>
      <c r="C1" s="22" t="s">
        <v>1</v>
      </c>
      <c r="D1"/>
      <c r="E1"/>
    </row>
    <row r="2" spans="1:10" x14ac:dyDescent="0.25">
      <c r="A2" s="28" t="s">
        <v>0</v>
      </c>
      <c r="B2" s="27">
        <v>2.0935163775758086E-2</v>
      </c>
      <c r="C2" s="27">
        <v>-4.3840155945419096E-2</v>
      </c>
      <c r="D2"/>
      <c r="E2"/>
    </row>
    <row r="3" spans="1:10" x14ac:dyDescent="0.25">
      <c r="A3" s="26" t="s">
        <v>1</v>
      </c>
      <c r="B3" s="25"/>
      <c r="C3" s="25">
        <v>0.12617283950617283</v>
      </c>
      <c r="D3"/>
      <c r="E3"/>
    </row>
    <row r="4" spans="1:10" x14ac:dyDescent="0.25">
      <c r="A4" s="20" t="s">
        <v>43</v>
      </c>
      <c r="B4" s="21">
        <v>5.8054226475279108E-2</v>
      </c>
      <c r="C4" s="21">
        <v>1.1111111111111118E-2</v>
      </c>
      <c r="D4"/>
      <c r="E4"/>
    </row>
    <row r="5" spans="1:10" x14ac:dyDescent="0.25">
      <c r="D5"/>
      <c r="E5"/>
      <c r="J5" s="22"/>
    </row>
    <row r="6" spans="1:10" x14ac:dyDescent="0.25">
      <c r="A6" s="24" t="s">
        <v>42</v>
      </c>
    </row>
    <row r="7" spans="1:10" x14ac:dyDescent="0.25">
      <c r="A7" s="24"/>
    </row>
    <row r="8" spans="1:10" x14ac:dyDescent="0.25">
      <c r="A8" s="42" t="s">
        <v>49</v>
      </c>
      <c r="B8" s="43"/>
      <c r="C8" s="44" t="s">
        <v>33</v>
      </c>
      <c r="D8" s="44"/>
      <c r="E8" s="42" t="s">
        <v>48</v>
      </c>
      <c r="F8" s="43"/>
    </row>
    <row r="9" spans="1:10" x14ac:dyDescent="0.25">
      <c r="A9" s="37" t="s">
        <v>41</v>
      </c>
      <c r="B9" s="38" t="s">
        <v>40</v>
      </c>
      <c r="C9" s="31" t="s">
        <v>38</v>
      </c>
      <c r="D9" s="31" t="s">
        <v>39</v>
      </c>
      <c r="E9" s="37" t="s">
        <v>44</v>
      </c>
      <c r="F9" s="39" t="s">
        <v>45</v>
      </c>
      <c r="H9" s="22"/>
    </row>
    <row r="10" spans="1:10" x14ac:dyDescent="0.25">
      <c r="A10" s="40">
        <v>0.95</v>
      </c>
      <c r="B10" s="34">
        <f>1-A10</f>
        <v>5.0000000000000044E-2</v>
      </c>
      <c r="C10" s="21">
        <f t="shared" ref="C10:C21" si="0">A10^2*$B$2+B10^2*$C$3+2*$C$2*A10*B10</f>
        <v>1.5044602591572288E-2</v>
      </c>
      <c r="D10" s="21">
        <f>SQRT(C10)</f>
        <v>0.12265644129670601</v>
      </c>
      <c r="E10" s="30">
        <f t="shared" ref="E10:E19" si="1">A10*$B$4+B10*$C$4</f>
        <v>5.5707070707070712E-2</v>
      </c>
      <c r="F10" s="35"/>
      <c r="H10" s="23"/>
    </row>
    <row r="11" spans="1:10" x14ac:dyDescent="0.25">
      <c r="A11" s="33">
        <v>0.9</v>
      </c>
      <c r="B11" s="34">
        <f t="shared" ref="B11:B15" si="2">1-A11</f>
        <v>9.9999999999999978E-2</v>
      </c>
      <c r="C11" s="21">
        <f t="shared" si="0"/>
        <v>1.032798298325034E-2</v>
      </c>
      <c r="D11" s="21">
        <f t="shared" ref="D11:D15" si="3">SQRT(C11)</f>
        <v>0.10162668440547659</v>
      </c>
      <c r="E11" s="30">
        <f t="shared" si="1"/>
        <v>5.3359914938862309E-2</v>
      </c>
      <c r="F11" s="35"/>
      <c r="H11" s="23"/>
    </row>
    <row r="12" spans="1:10" x14ac:dyDescent="0.25">
      <c r="A12" s="33">
        <v>0.8</v>
      </c>
      <c r="B12" s="34">
        <f t="shared" si="2"/>
        <v>0.19999999999999996</v>
      </c>
      <c r="C12" s="21">
        <f t="shared" si="0"/>
        <v>4.4165684941979821E-3</v>
      </c>
      <c r="D12" s="21">
        <f t="shared" si="3"/>
        <v>6.6457268181877457E-2</v>
      </c>
      <c r="E12" s="30">
        <f t="shared" si="1"/>
        <v>4.8665603402445509E-2</v>
      </c>
      <c r="F12" s="35"/>
      <c r="H12" s="23"/>
    </row>
    <row r="13" spans="1:10" x14ac:dyDescent="0.25">
      <c r="A13" s="33">
        <v>0.7</v>
      </c>
      <c r="B13" s="34">
        <f t="shared" si="2"/>
        <v>0.30000000000000004</v>
      </c>
      <c r="C13" s="21">
        <f t="shared" si="0"/>
        <v>3.2009203086009949E-3</v>
      </c>
      <c r="D13" s="21">
        <f t="shared" si="3"/>
        <v>5.6576676365804622E-2</v>
      </c>
      <c r="E13" s="30">
        <f t="shared" si="1"/>
        <v>4.397129186602871E-2</v>
      </c>
      <c r="F13" s="35"/>
      <c r="H13" s="23"/>
    </row>
    <row r="14" spans="1:10" x14ac:dyDescent="0.25">
      <c r="A14" s="33">
        <v>0.6</v>
      </c>
      <c r="B14" s="34">
        <f t="shared" si="2"/>
        <v>0.4</v>
      </c>
      <c r="C14" s="21">
        <f t="shared" si="0"/>
        <v>6.6810384264593958E-3</v>
      </c>
      <c r="D14" s="21">
        <f t="shared" si="3"/>
        <v>8.1737619407830781E-2</v>
      </c>
      <c r="E14" s="30">
        <f t="shared" si="1"/>
        <v>3.927698032961191E-2</v>
      </c>
      <c r="F14" s="35"/>
      <c r="H14" s="23"/>
    </row>
    <row r="15" spans="1:10" x14ac:dyDescent="0.25">
      <c r="A15" s="33">
        <v>0.5</v>
      </c>
      <c r="B15" s="34">
        <f t="shared" si="2"/>
        <v>0.5</v>
      </c>
      <c r="C15" s="21">
        <f t="shared" si="0"/>
        <v>1.485692284777318E-2</v>
      </c>
      <c r="D15" s="21">
        <f t="shared" si="3"/>
        <v>0.12188897754831311</v>
      </c>
      <c r="E15" s="30">
        <f t="shared" si="1"/>
        <v>3.4582668793195111E-2</v>
      </c>
      <c r="F15" s="35"/>
      <c r="H15" s="23"/>
    </row>
    <row r="16" spans="1:10" x14ac:dyDescent="0.25">
      <c r="A16" s="33">
        <v>0.4</v>
      </c>
      <c r="B16" s="34">
        <f t="shared" ref="B16:B21" si="4">1-A16</f>
        <v>0.6</v>
      </c>
      <c r="C16" s="21">
        <f t="shared" si="0"/>
        <v>2.772857357254235E-2</v>
      </c>
      <c r="D16" s="21">
        <f t="shared" ref="D16:D21" si="5">SQRT(C16)</f>
        <v>0.166518988624548</v>
      </c>
      <c r="E16" s="30">
        <f t="shared" si="1"/>
        <v>2.9888357256778315E-2</v>
      </c>
      <c r="F16" s="35"/>
      <c r="H16" s="23"/>
    </row>
    <row r="17" spans="1:8" x14ac:dyDescent="0.25">
      <c r="A17" s="33">
        <v>0.3</v>
      </c>
      <c r="B17" s="34">
        <f t="shared" si="4"/>
        <v>0.7</v>
      </c>
      <c r="C17" s="21">
        <f t="shared" si="0"/>
        <v>4.5295990600766889E-2</v>
      </c>
      <c r="D17" s="21">
        <f t="shared" si="5"/>
        <v>0.21282854742906762</v>
      </c>
      <c r="E17" s="30">
        <f t="shared" si="1"/>
        <v>2.5194045720361515E-2</v>
      </c>
      <c r="F17" s="35"/>
      <c r="H17" s="23"/>
    </row>
    <row r="18" spans="1:8" x14ac:dyDescent="0.25">
      <c r="A18" s="33">
        <v>0.2</v>
      </c>
      <c r="B18" s="34">
        <f t="shared" si="4"/>
        <v>0.8</v>
      </c>
      <c r="C18" s="21">
        <f t="shared" si="0"/>
        <v>6.7559173932446828E-2</v>
      </c>
      <c r="D18" s="21">
        <f t="shared" si="5"/>
        <v>0.25992147647404368</v>
      </c>
      <c r="E18" s="30">
        <f t="shared" si="1"/>
        <v>2.0499734183944719E-2</v>
      </c>
      <c r="F18" s="35"/>
      <c r="H18" s="23"/>
    </row>
    <row r="19" spans="1:8" x14ac:dyDescent="0.25">
      <c r="A19" s="33">
        <v>0.1</v>
      </c>
      <c r="B19" s="34">
        <f t="shared" si="4"/>
        <v>0.9</v>
      </c>
      <c r="C19" s="21">
        <f t="shared" si="0"/>
        <v>9.4518123567582144E-2</v>
      </c>
      <c r="D19" s="21">
        <f t="shared" si="5"/>
        <v>0.30743799955044943</v>
      </c>
      <c r="E19" s="30">
        <f t="shared" si="1"/>
        <v>1.580542264752792E-2</v>
      </c>
      <c r="F19" s="35"/>
      <c r="H19" s="23"/>
    </row>
    <row r="20" spans="1:8" x14ac:dyDescent="0.25">
      <c r="A20" s="30">
        <v>1</v>
      </c>
      <c r="B20" s="34">
        <f t="shared" si="4"/>
        <v>0</v>
      </c>
      <c r="C20" s="21">
        <f t="shared" si="0"/>
        <v>2.0935163775758086E-2</v>
      </c>
      <c r="D20" s="21">
        <f t="shared" si="5"/>
        <v>0.14468988829824317</v>
      </c>
      <c r="E20" s="36"/>
      <c r="F20" s="29">
        <f>A20*$B$4+B20*$C$4</f>
        <v>5.8054226475279108E-2</v>
      </c>
      <c r="H20" s="23"/>
    </row>
    <row r="21" spans="1:8" x14ac:dyDescent="0.25">
      <c r="A21" s="30">
        <v>0</v>
      </c>
      <c r="B21" s="34">
        <f t="shared" si="4"/>
        <v>1</v>
      </c>
      <c r="C21" s="21">
        <f t="shared" si="0"/>
        <v>0.12617283950617283</v>
      </c>
      <c r="D21" s="21">
        <f t="shared" si="5"/>
        <v>0.35520816362546181</v>
      </c>
      <c r="E21" s="36"/>
      <c r="F21" s="29">
        <f>A21*$B$4+B21*$C$4</f>
        <v>1.1111111111111118E-2</v>
      </c>
    </row>
    <row r="23" spans="1:8" x14ac:dyDescent="0.25">
      <c r="A23" s="24" t="s">
        <v>47</v>
      </c>
    </row>
    <row r="24" spans="1:8" x14ac:dyDescent="0.25">
      <c r="A24" s="24"/>
    </row>
    <row r="25" spans="1:8" x14ac:dyDescent="0.25">
      <c r="A25" s="22" t="s">
        <v>41</v>
      </c>
      <c r="B25" s="22" t="s">
        <v>40</v>
      </c>
      <c r="C25" s="22" t="s">
        <v>38</v>
      </c>
      <c r="D25" s="22" t="s">
        <v>39</v>
      </c>
      <c r="E25" s="22" t="s">
        <v>34</v>
      </c>
    </row>
    <row r="26" spans="1:8" x14ac:dyDescent="0.25">
      <c r="A26" s="45">
        <v>0.72411182500372262</v>
      </c>
      <c r="B26" s="45">
        <f>1-A26</f>
        <v>0.27588817499627738</v>
      </c>
      <c r="C26" s="21">
        <f>A26^2*$B$2+B26^2*$C$3+2*$C$2*A26*B26</f>
        <v>3.0644190502669005E-3</v>
      </c>
      <c r="D26" s="21">
        <f>SQRT(C26)</f>
        <v>5.535719510837684E-2</v>
      </c>
      <c r="E26" s="21">
        <f>A26*$B$4+B26*$C$4</f>
        <v>4.5103176048819096E-2</v>
      </c>
    </row>
  </sheetData>
  <mergeCells count="3">
    <mergeCell ref="E8:F8"/>
    <mergeCell ref="C8:D8"/>
    <mergeCell ref="A8:B8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Modelo de Markowitz</vt:lpstr>
      <vt:lpstr>Optimización no restringida</vt:lpstr>
      <vt:lpstr>'Modelo de Markowitz'!Área_de_impresión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revision>1</cp:revision>
  <dcterms:created xsi:type="dcterms:W3CDTF">2019-08-21T23:12:25Z</dcterms:created>
  <dcterms:modified xsi:type="dcterms:W3CDTF">2019-08-28T16:57:05Z</dcterms:modified>
</cp:coreProperties>
</file>