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ENCIA\exe\Excel\"/>
    </mc:Choice>
  </mc:AlternateContent>
  <bookViews>
    <workbookView xWindow="0" yWindow="0" windowWidth="20490" windowHeight="7755" firstSheet="1" activeTab="4"/>
  </bookViews>
  <sheets>
    <sheet name="Productos" sheetId="3" r:id="rId1"/>
    <sheet name="Filtro avanzado" sheetId="5" r:id="rId2"/>
    <sheet name="Costes y margenes" sheetId="2" r:id="rId3"/>
    <sheet name="Diario de ventas" sheetId="4" r:id="rId4"/>
    <sheet name="Hoja3" sheetId="7" r:id="rId5"/>
    <sheet name="Primera quincena" sheetId="1" r:id="rId6"/>
  </sheets>
  <definedNames>
    <definedName name="_xlnm._FilterDatabase" localSheetId="1" hidden="1">'Filtro avanzado'!$A$1:$C$11</definedName>
    <definedName name="_xlnm._FilterDatabase" localSheetId="5" hidden="1">'Primera quincena'!$A$1:$L$51</definedName>
    <definedName name="_xlnm.Criteria" localSheetId="1">'Filtro avanzado'!$A$14:$C$16</definedName>
  </definedNames>
  <calcPr calcId="152511"/>
  <pivotCaches>
    <pivotCache cacheId="17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  <c r="C2" i="1" l="1"/>
  <c r="D2" i="1"/>
  <c r="E2" i="1"/>
  <c r="C3" i="1"/>
  <c r="D3" i="1"/>
  <c r="G3" i="1" s="1"/>
  <c r="E3" i="1"/>
  <c r="C4" i="1"/>
  <c r="D4" i="1"/>
  <c r="K4" i="1" s="1"/>
  <c r="E4" i="1"/>
  <c r="C5" i="1"/>
  <c r="D5" i="1"/>
  <c r="G5" i="1" s="1"/>
  <c r="E5" i="1"/>
  <c r="C6" i="1"/>
  <c r="D6" i="1"/>
  <c r="G6" i="1" s="1"/>
  <c r="E6" i="1"/>
  <c r="C7" i="1"/>
  <c r="D7" i="1"/>
  <c r="E7" i="1"/>
  <c r="C8" i="1"/>
  <c r="D8" i="1"/>
  <c r="L8" i="1" s="1"/>
  <c r="E8" i="1"/>
  <c r="C9" i="1"/>
  <c r="D9" i="1"/>
  <c r="F9" i="1" s="1"/>
  <c r="E9" i="1"/>
  <c r="C10" i="1"/>
  <c r="D10" i="1"/>
  <c r="L10" i="1" s="1"/>
  <c r="E10" i="1"/>
  <c r="C11" i="1"/>
  <c r="D11" i="1"/>
  <c r="L11" i="1" s="1"/>
  <c r="E11" i="1"/>
  <c r="C12" i="1"/>
  <c r="D12" i="1"/>
  <c r="K12" i="1" s="1"/>
  <c r="E12" i="1"/>
  <c r="C13" i="1"/>
  <c r="D13" i="1"/>
  <c r="L13" i="1" s="1"/>
  <c r="E13" i="1"/>
  <c r="C14" i="1"/>
  <c r="D14" i="1"/>
  <c r="F14" i="1" s="1"/>
  <c r="E14" i="1"/>
  <c r="C15" i="1"/>
  <c r="D15" i="1"/>
  <c r="E15" i="1"/>
  <c r="C16" i="1"/>
  <c r="D16" i="1"/>
  <c r="G16" i="1" s="1"/>
  <c r="E16" i="1"/>
  <c r="C17" i="1"/>
  <c r="D17" i="1"/>
  <c r="L17" i="1" s="1"/>
  <c r="E17" i="1"/>
  <c r="C18" i="1"/>
  <c r="D18" i="1"/>
  <c r="L18" i="1" s="1"/>
  <c r="E18" i="1"/>
  <c r="C19" i="1"/>
  <c r="D19" i="1"/>
  <c r="L19" i="1" s="1"/>
  <c r="E19" i="1"/>
  <c r="C20" i="1"/>
  <c r="D20" i="1"/>
  <c r="K20" i="1" s="1"/>
  <c r="E20" i="1"/>
  <c r="C21" i="1"/>
  <c r="D21" i="1"/>
  <c r="K21" i="1" s="1"/>
  <c r="E21" i="1"/>
  <c r="C22" i="1"/>
  <c r="D22" i="1"/>
  <c r="L22" i="1" s="1"/>
  <c r="E22" i="1"/>
  <c r="C23" i="1"/>
  <c r="D23" i="1"/>
  <c r="E23" i="1"/>
  <c r="C24" i="1"/>
  <c r="D24" i="1"/>
  <c r="L24" i="1" s="1"/>
  <c r="E24" i="1"/>
  <c r="C25" i="1"/>
  <c r="D25" i="1"/>
  <c r="K25" i="1" s="1"/>
  <c r="E25" i="1"/>
  <c r="C26" i="1"/>
  <c r="D26" i="1"/>
  <c r="L26" i="1" s="1"/>
  <c r="E26" i="1"/>
  <c r="C27" i="1"/>
  <c r="D27" i="1"/>
  <c r="G27" i="1" s="1"/>
  <c r="E27" i="1"/>
  <c r="C28" i="1"/>
  <c r="D28" i="1"/>
  <c r="K28" i="1" s="1"/>
  <c r="E28" i="1"/>
  <c r="C29" i="1"/>
  <c r="D29" i="1"/>
  <c r="K29" i="1" s="1"/>
  <c r="E29" i="1"/>
  <c r="C30" i="1"/>
  <c r="D30" i="1"/>
  <c r="L30" i="1" s="1"/>
  <c r="E30" i="1"/>
  <c r="C31" i="1"/>
  <c r="D31" i="1"/>
  <c r="E31" i="1"/>
  <c r="C32" i="1"/>
  <c r="D32" i="1"/>
  <c r="K32" i="1" s="1"/>
  <c r="E32" i="1"/>
  <c r="C33" i="1"/>
  <c r="D33" i="1"/>
  <c r="F33" i="1" s="1"/>
  <c r="E33" i="1"/>
  <c r="C34" i="1"/>
  <c r="D34" i="1"/>
  <c r="L34" i="1" s="1"/>
  <c r="E34" i="1"/>
  <c r="C35" i="1"/>
  <c r="D35" i="1"/>
  <c r="F35" i="1" s="1"/>
  <c r="E35" i="1"/>
  <c r="C36" i="1"/>
  <c r="D36" i="1"/>
  <c r="K36" i="1" s="1"/>
  <c r="E36" i="1"/>
  <c r="C37" i="1"/>
  <c r="D37" i="1"/>
  <c r="L37" i="1" s="1"/>
  <c r="E37" i="1"/>
  <c r="C38" i="1"/>
  <c r="D38" i="1"/>
  <c r="F38" i="1" s="1"/>
  <c r="E38" i="1"/>
  <c r="C39" i="1"/>
  <c r="D39" i="1"/>
  <c r="E39" i="1"/>
  <c r="C40" i="1"/>
  <c r="D40" i="1"/>
  <c r="L40" i="1" s="1"/>
  <c r="E40" i="1"/>
  <c r="C41" i="1"/>
  <c r="D41" i="1"/>
  <c r="L41" i="1" s="1"/>
  <c r="E41" i="1"/>
  <c r="C42" i="1"/>
  <c r="D42" i="1"/>
  <c r="L42" i="1" s="1"/>
  <c r="E42" i="1"/>
  <c r="C43" i="1"/>
  <c r="D43" i="1"/>
  <c r="K43" i="1" s="1"/>
  <c r="E43" i="1"/>
  <c r="C44" i="1"/>
  <c r="D44" i="1"/>
  <c r="K44" i="1" s="1"/>
  <c r="E44" i="1"/>
  <c r="A2" i="1"/>
  <c r="B2" i="1" s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L3" i="1"/>
  <c r="L5" i="1"/>
  <c r="L7" i="1"/>
  <c r="L14" i="1"/>
  <c r="L15" i="1"/>
  <c r="L16" i="1"/>
  <c r="L23" i="1"/>
  <c r="L25" i="1"/>
  <c r="L29" i="1"/>
  <c r="L31" i="1"/>
  <c r="L39" i="1"/>
  <c r="L2" i="1"/>
  <c r="K3" i="1"/>
  <c r="K5" i="1"/>
  <c r="K7" i="1"/>
  <c r="K10" i="1"/>
  <c r="K13" i="1"/>
  <c r="K14" i="1"/>
  <c r="K15" i="1"/>
  <c r="K18" i="1"/>
  <c r="K22" i="1"/>
  <c r="K23" i="1"/>
  <c r="K24" i="1"/>
  <c r="K26" i="1"/>
  <c r="K31" i="1"/>
  <c r="K34" i="1"/>
  <c r="K37" i="1"/>
  <c r="K39" i="1"/>
  <c r="K41" i="1"/>
  <c r="K42" i="1"/>
  <c r="K2" i="1"/>
  <c r="J45" i="1"/>
  <c r="F3" i="1"/>
  <c r="F5" i="1"/>
  <c r="F6" i="1"/>
  <c r="F7" i="1"/>
  <c r="F10" i="1"/>
  <c r="F13" i="1"/>
  <c r="F15" i="1"/>
  <c r="F16" i="1"/>
  <c r="F18" i="1"/>
  <c r="F19" i="1"/>
  <c r="F23" i="1"/>
  <c r="F25" i="1"/>
  <c r="F26" i="1"/>
  <c r="F27" i="1"/>
  <c r="F29" i="1"/>
  <c r="F31" i="1"/>
  <c r="F34" i="1"/>
  <c r="F37" i="1"/>
  <c r="F39" i="1"/>
  <c r="F40" i="1"/>
  <c r="F42" i="1"/>
  <c r="F2" i="1"/>
  <c r="G7" i="1"/>
  <c r="G8" i="1"/>
  <c r="G10" i="1"/>
  <c r="J10" i="1" s="1"/>
  <c r="G11" i="1"/>
  <c r="G13" i="1"/>
  <c r="G14" i="1"/>
  <c r="G15" i="1"/>
  <c r="G18" i="1"/>
  <c r="J18" i="1" s="1"/>
  <c r="G19" i="1"/>
  <c r="G21" i="1"/>
  <c r="G22" i="1"/>
  <c r="G23" i="1"/>
  <c r="G26" i="1"/>
  <c r="G29" i="1"/>
  <c r="G31" i="1"/>
  <c r="G32" i="1"/>
  <c r="G34" i="1"/>
  <c r="G39" i="1"/>
  <c r="G42" i="1"/>
  <c r="G43" i="1"/>
  <c r="G2" i="1"/>
  <c r="K35" i="1" l="1"/>
  <c r="L43" i="1"/>
  <c r="L27" i="1"/>
  <c r="G37" i="1"/>
  <c r="G24" i="1"/>
  <c r="F32" i="1"/>
  <c r="F21" i="1"/>
  <c r="J21" i="1" s="1"/>
  <c r="F8" i="1"/>
  <c r="J8" i="1" s="1"/>
  <c r="K19" i="1"/>
  <c r="K8" i="1"/>
  <c r="G40" i="1"/>
  <c r="J40" i="1" s="1"/>
  <c r="G35" i="1"/>
  <c r="F43" i="1"/>
  <c r="L35" i="1"/>
  <c r="L21" i="1"/>
  <c r="K40" i="1"/>
  <c r="K27" i="1"/>
  <c r="K16" i="1"/>
  <c r="L32" i="1"/>
  <c r="K11" i="1"/>
  <c r="F24" i="1"/>
  <c r="F11" i="1"/>
  <c r="J11" i="1" s="1"/>
  <c r="G38" i="1"/>
  <c r="J38" i="1" s="1"/>
  <c r="G9" i="1"/>
  <c r="J9" i="1" s="1"/>
  <c r="G41" i="1"/>
  <c r="G30" i="1"/>
  <c r="F17" i="1"/>
  <c r="K33" i="1"/>
  <c r="K6" i="1"/>
  <c r="L38" i="1"/>
  <c r="L6" i="1"/>
  <c r="J26" i="1"/>
  <c r="G17" i="1"/>
  <c r="F41" i="1"/>
  <c r="K30" i="1"/>
  <c r="L33" i="1"/>
  <c r="J34" i="1"/>
  <c r="G25" i="1"/>
  <c r="J25" i="1" s="1"/>
  <c r="F22" i="1"/>
  <c r="J22" i="1" s="1"/>
  <c r="K38" i="1"/>
  <c r="J42" i="1"/>
  <c r="G33" i="1"/>
  <c r="F30" i="1"/>
  <c r="J30" i="1" s="1"/>
  <c r="K9" i="1"/>
  <c r="L9" i="1"/>
  <c r="K17" i="1"/>
  <c r="F44" i="1"/>
  <c r="H44" i="1" s="1"/>
  <c r="F36" i="1"/>
  <c r="H36" i="1" s="1"/>
  <c r="F28" i="1"/>
  <c r="F20" i="1"/>
  <c r="F12" i="1"/>
  <c r="H12" i="1" s="1"/>
  <c r="F4" i="1"/>
  <c r="L44" i="1"/>
  <c r="L36" i="1"/>
  <c r="L28" i="1"/>
  <c r="L20" i="1"/>
  <c r="L12" i="1"/>
  <c r="L4" i="1"/>
  <c r="G44" i="1"/>
  <c r="G36" i="1"/>
  <c r="G28" i="1"/>
  <c r="J28" i="1" s="1"/>
  <c r="G20" i="1"/>
  <c r="J20" i="1" s="1"/>
  <c r="G12" i="1"/>
  <c r="G4" i="1"/>
  <c r="J4" i="1" s="1"/>
  <c r="J24" i="1"/>
  <c r="J32" i="1"/>
  <c r="J16" i="1"/>
  <c r="J39" i="1"/>
  <c r="J31" i="1"/>
  <c r="J23" i="1"/>
  <c r="J15" i="1"/>
  <c r="J7" i="1"/>
  <c r="J37" i="1"/>
  <c r="H43" i="1"/>
  <c r="H27" i="1"/>
  <c r="H19" i="1"/>
  <c r="H3" i="1"/>
  <c r="J29" i="1"/>
  <c r="J13" i="1"/>
  <c r="J5" i="1"/>
  <c r="J2" i="1"/>
  <c r="B3" i="1"/>
  <c r="H4" i="1"/>
  <c r="H42" i="1"/>
  <c r="H26" i="1"/>
  <c r="H18" i="1"/>
  <c r="H34" i="1"/>
  <c r="J43" i="1"/>
  <c r="H35" i="1"/>
  <c r="J27" i="1"/>
  <c r="J19" i="1"/>
  <c r="J3" i="1"/>
  <c r="H30" i="1"/>
  <c r="H14" i="1"/>
  <c r="H6" i="1"/>
  <c r="H2" i="1"/>
  <c r="H37" i="1"/>
  <c r="H29" i="1"/>
  <c r="H13" i="1"/>
  <c r="H5" i="1"/>
  <c r="H11" i="1"/>
  <c r="H10" i="1"/>
  <c r="J35" i="1"/>
  <c r="J14" i="1"/>
  <c r="J6" i="1"/>
  <c r="J41" i="1"/>
  <c r="H33" i="1"/>
  <c r="J17" i="1"/>
  <c r="H40" i="1"/>
  <c r="H32" i="1"/>
  <c r="H24" i="1"/>
  <c r="H16" i="1"/>
  <c r="H39" i="1"/>
  <c r="H31" i="1"/>
  <c r="H23" i="1"/>
  <c r="H15" i="1"/>
  <c r="H7" i="1"/>
  <c r="H41" i="1"/>
  <c r="H17" i="1"/>
  <c r="J33" i="1"/>
  <c r="H8" i="1" l="1"/>
  <c r="J36" i="1"/>
  <c r="J44" i="1"/>
  <c r="H9" i="1"/>
  <c r="H22" i="1"/>
  <c r="H21" i="1"/>
  <c r="H38" i="1"/>
  <c r="H25" i="1"/>
  <c r="H20" i="1"/>
  <c r="H28" i="1"/>
  <c r="J12" i="1"/>
  <c r="B4" i="1"/>
  <c r="B5" i="1" l="1"/>
  <c r="B6" i="1" l="1"/>
  <c r="B7" i="1" l="1"/>
  <c r="B8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</calcChain>
</file>

<file path=xl/sharedStrings.xml><?xml version="1.0" encoding="utf-8"?>
<sst xmlns="http://schemas.openxmlformats.org/spreadsheetml/2006/main" count="204" uniqueCount="46">
  <si>
    <t>Fecha</t>
  </si>
  <si>
    <t>Cliente</t>
  </si>
  <si>
    <t>Producto</t>
  </si>
  <si>
    <t>Unidades</t>
  </si>
  <si>
    <t>Coste unit.</t>
  </si>
  <si>
    <t>Margen</t>
  </si>
  <si>
    <t>Precio aplicado</t>
  </si>
  <si>
    <t>Beneficio</t>
  </si>
  <si>
    <t>Línea</t>
  </si>
  <si>
    <t>Marca</t>
  </si>
  <si>
    <t>Cliente 10</t>
  </si>
  <si>
    <t>Cliente 6</t>
  </si>
  <si>
    <t>Cliente 2</t>
  </si>
  <si>
    <t>Cliente 1</t>
  </si>
  <si>
    <t>Cliente 7</t>
  </si>
  <si>
    <t>Cliente 5</t>
  </si>
  <si>
    <t>Cliente 3</t>
  </si>
  <si>
    <t>Cliente 4</t>
  </si>
  <si>
    <t>Cliente 9</t>
  </si>
  <si>
    <t>Cliente 8</t>
  </si>
  <si>
    <t>Producto 1</t>
  </si>
  <si>
    <t>Producto 4</t>
  </si>
  <si>
    <t>Producto 5</t>
  </si>
  <si>
    <t>Producto 7</t>
  </si>
  <si>
    <t>Producto 3</t>
  </si>
  <si>
    <t>Producto 6</t>
  </si>
  <si>
    <t>Producto 2</t>
  </si>
  <si>
    <t>Producto 8</t>
  </si>
  <si>
    <t>Producto 9</t>
  </si>
  <si>
    <t>Producto 10</t>
  </si>
  <si>
    <t>Coste</t>
  </si>
  <si>
    <t>Artículo</t>
  </si>
  <si>
    <t>Equipos</t>
  </si>
  <si>
    <t>Mobiliario</t>
  </si>
  <si>
    <t>Herramientas</t>
  </si>
  <si>
    <t>Repuestos</t>
  </si>
  <si>
    <t>Marca A</t>
  </si>
  <si>
    <t>Marca B</t>
  </si>
  <si>
    <t>Marca C</t>
  </si>
  <si>
    <t>Marca D</t>
  </si>
  <si>
    <t>Día semana</t>
  </si>
  <si>
    <t>Etiquetas de fila</t>
  </si>
  <si>
    <t>Total general</t>
  </si>
  <si>
    <t>Etiquetas de columna</t>
  </si>
  <si>
    <t>Facturado</t>
  </si>
  <si>
    <t>Suma de Facturado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</si>
</sst>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[Datos.xlsx]Hoja3!Tabla dinámica3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0"/>
      <c:rotY val="1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976773343629157E-2"/>
          <c:y val="7.1848970752196956E-2"/>
          <c:w val="0.62846997248424363"/>
          <c:h val="0.745213005838594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Hoja3!$B$3:$B$4</c:f>
              <c:strCache>
                <c:ptCount val="1"/>
                <c:pt idx="0">
                  <c:v>Marca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Hoja3!$A$5:$A$15</c:f>
              <c:strCache>
                <c:ptCount val="10"/>
                <c:pt idx="0">
                  <c:v>Cliente 1</c:v>
                </c:pt>
                <c:pt idx="1">
                  <c:v>Cliente 10</c:v>
                </c:pt>
                <c:pt idx="2">
                  <c:v>Cliente 2</c:v>
                </c:pt>
                <c:pt idx="3">
                  <c:v>Cliente 3</c:v>
                </c:pt>
                <c:pt idx="4">
                  <c:v>Cliente 4</c:v>
                </c:pt>
                <c:pt idx="5">
                  <c:v>Cliente 5</c:v>
                </c:pt>
                <c:pt idx="6">
                  <c:v>Cliente 6</c:v>
                </c:pt>
                <c:pt idx="7">
                  <c:v>Cliente 7</c:v>
                </c:pt>
                <c:pt idx="8">
                  <c:v>Cliente 8</c:v>
                </c:pt>
                <c:pt idx="9">
                  <c:v>Cliente 9</c:v>
                </c:pt>
              </c:strCache>
            </c:strRef>
          </c:cat>
          <c:val>
            <c:numRef>
              <c:f>Hoja3!$B$5:$B$15</c:f>
              <c:numCache>
                <c:formatCode>General</c:formatCode>
                <c:ptCount val="10"/>
                <c:pt idx="0">
                  <c:v>1980.0000000000002</c:v>
                </c:pt>
                <c:pt idx="1">
                  <c:v>4950.0000000000009</c:v>
                </c:pt>
                <c:pt idx="3">
                  <c:v>3240</c:v>
                </c:pt>
                <c:pt idx="4">
                  <c:v>5940.0000000000009</c:v>
                </c:pt>
                <c:pt idx="6">
                  <c:v>5940.0000000000009</c:v>
                </c:pt>
                <c:pt idx="7">
                  <c:v>2970.0000000000005</c:v>
                </c:pt>
                <c:pt idx="9">
                  <c:v>4950.0000000000009</c:v>
                </c:pt>
              </c:numCache>
            </c:numRef>
          </c:val>
        </c:ser>
        <c:ser>
          <c:idx val="1"/>
          <c:order val="1"/>
          <c:tx>
            <c:strRef>
              <c:f>Hoja3!$C$3:$C$4</c:f>
              <c:strCache>
                <c:ptCount val="1"/>
                <c:pt idx="0">
                  <c:v>Marca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Hoja3!$A$5:$A$15</c:f>
              <c:strCache>
                <c:ptCount val="10"/>
                <c:pt idx="0">
                  <c:v>Cliente 1</c:v>
                </c:pt>
                <c:pt idx="1">
                  <c:v>Cliente 10</c:v>
                </c:pt>
                <c:pt idx="2">
                  <c:v>Cliente 2</c:v>
                </c:pt>
                <c:pt idx="3">
                  <c:v>Cliente 3</c:v>
                </c:pt>
                <c:pt idx="4">
                  <c:v>Cliente 4</c:v>
                </c:pt>
                <c:pt idx="5">
                  <c:v>Cliente 5</c:v>
                </c:pt>
                <c:pt idx="6">
                  <c:v>Cliente 6</c:v>
                </c:pt>
                <c:pt idx="7">
                  <c:v>Cliente 7</c:v>
                </c:pt>
                <c:pt idx="8">
                  <c:v>Cliente 8</c:v>
                </c:pt>
                <c:pt idx="9">
                  <c:v>Cliente 9</c:v>
                </c:pt>
              </c:strCache>
            </c:strRef>
          </c:cat>
          <c:val>
            <c:numRef>
              <c:f>Hoja3!$C$5:$C$15</c:f>
              <c:numCache>
                <c:formatCode>General</c:formatCode>
                <c:ptCount val="10"/>
                <c:pt idx="2">
                  <c:v>907.5</c:v>
                </c:pt>
                <c:pt idx="3">
                  <c:v>7305</c:v>
                </c:pt>
                <c:pt idx="4">
                  <c:v>3675</c:v>
                </c:pt>
                <c:pt idx="5">
                  <c:v>690</c:v>
                </c:pt>
                <c:pt idx="7">
                  <c:v>690</c:v>
                </c:pt>
                <c:pt idx="8">
                  <c:v>3975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2586000"/>
        <c:axId val="492574632"/>
        <c:axId val="598241392"/>
      </c:bar3DChart>
      <c:catAx>
        <c:axId val="4925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2574632"/>
        <c:crosses val="autoZero"/>
        <c:auto val="1"/>
        <c:lblAlgn val="ctr"/>
        <c:lblOffset val="100"/>
        <c:noMultiLvlLbl val="0"/>
      </c:catAx>
      <c:valAx>
        <c:axId val="4925746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2586000"/>
        <c:crosses val="autoZero"/>
        <c:crossBetween val="between"/>
      </c:valAx>
      <c:serAx>
        <c:axId val="5982413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2574632"/>
        <c:crosses val="autoZero"/>
        <c:tickLblSkip val="1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185736</xdr:colOff>
      <xdr:row>1</xdr:row>
      <xdr:rowOff>128586</xdr:rowOff>
    </xdr:from>
    <xdr:to>
      <xdr:col>10</xdr:col>
      <xdr:colOff>180974</xdr:colOff>
      <xdr:row>19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3703.95315775463" createdVersion="5" refreshedVersion="5" minRefreshableVersion="3" recordCount="50">
  <cacheSource type="worksheet">
    <worksheetSource ref="A1:L51" sheet="Primera quincena"/>
  </cacheSource>
  <cacheFields count="12">
    <cacheField name="Fecha" numFmtId="0">
      <sharedItems containsNonDate="0" containsDate="1" containsString="0" containsBlank="1" minDate="2019-01-02T00:00:00" maxDate="2019-01-16T00:00:00"/>
    </cacheField>
    <cacheField name="Día semana" numFmtId="2">
      <sharedItems containsString="0" containsBlank="1" containsNumber="1" containsInteger="1" minValue="1" maxValue="6"/>
    </cacheField>
    <cacheField name="Cliente" numFmtId="0">
      <sharedItems containsBlank="1" count="11">
        <s v="Cliente 6"/>
        <s v="Cliente 2"/>
        <s v="Cliente 1"/>
        <s v="Cliente 10"/>
        <s v="Cliente 7"/>
        <s v="Cliente 5"/>
        <s v="Cliente 3"/>
        <s v="Cliente 4"/>
        <s v="Cliente 9"/>
        <s v="Cliente 8"/>
        <m/>
      </sharedItems>
    </cacheField>
    <cacheField name="Producto" numFmtId="0">
      <sharedItems containsBlank="1"/>
    </cacheField>
    <cacheField name="Unidades" numFmtId="0">
      <sharedItems containsString="0" containsBlank="1" containsNumber="1" containsInteger="1" minValue="1" maxValue="6"/>
    </cacheField>
    <cacheField name="Coste unit." numFmtId="0">
      <sharedItems containsString="0" containsBlank="1" containsNumber="1" containsInteger="1" minValue="150" maxValue="900"/>
    </cacheField>
    <cacheField name="Margen" numFmtId="0">
      <sharedItems containsString="0" containsBlank="1" containsNumber="1" minValue="0.05" maxValue="0.15"/>
    </cacheField>
    <cacheField name="Precio aplicado" numFmtId="0">
      <sharedItems containsString="0" containsBlank="1" containsNumber="1" minValue="172.5" maxValue="990.00000000000011"/>
    </cacheField>
    <cacheField name="Facturado" numFmtId="0">
      <sharedItems containsSemiMixedTypes="0" containsString="0" containsNumber="1" minValue="0" maxValue="5940.0000000000009"/>
    </cacheField>
    <cacheField name="Beneficio" numFmtId="0">
      <sharedItems containsString="0" containsBlank="1" containsNumber="1" minValue="0" maxValue="540"/>
    </cacheField>
    <cacheField name="Línea" numFmtId="0">
      <sharedItems containsBlank="1"/>
    </cacheField>
    <cacheField name="Marca" numFmtId="0">
      <sharedItems containsBlank="1" count="5">
        <s v="Marca A"/>
        <s v="Marca C"/>
        <s v="Marca D"/>
        <s v="Marca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d v="2019-01-02T00:00:00"/>
    <n v="4"/>
    <x v="0"/>
    <s v="Producto 1"/>
    <n v="6"/>
    <n v="900"/>
    <n v="0.1"/>
    <n v="990.00000000000011"/>
    <n v="5940.0000000000009"/>
    <n v="540"/>
    <s v="Equipos"/>
    <x v="0"/>
  </r>
  <r>
    <d v="2019-01-02T00:00:00"/>
    <n v="4"/>
    <x v="1"/>
    <s v="Producto 4"/>
    <n v="1"/>
    <n v="400"/>
    <n v="0.12"/>
    <n v="448.00000000000006"/>
    <n v="448.00000000000006"/>
    <n v="48"/>
    <s v="Mobiliario"/>
    <x v="1"/>
  </r>
  <r>
    <d v="2019-01-02T00:00:00"/>
    <n v="4"/>
    <x v="2"/>
    <s v="Producto 5"/>
    <n v="4"/>
    <n v="200"/>
    <n v="0.09"/>
    <n v="218.00000000000003"/>
    <n v="872.00000000000011"/>
    <n v="72"/>
    <s v="Herramientas"/>
    <x v="2"/>
  </r>
  <r>
    <d v="2019-01-03T00:00:00"/>
    <n v="5"/>
    <x v="2"/>
    <s v="Producto 1"/>
    <n v="2"/>
    <n v="900"/>
    <n v="0.1"/>
    <n v="990.00000000000011"/>
    <n v="1980.0000000000002"/>
    <n v="180"/>
    <s v="Equipos"/>
    <x v="0"/>
  </r>
  <r>
    <d v="2019-01-03T00:00:00"/>
    <n v="5"/>
    <x v="3"/>
    <s v="Producto 7"/>
    <n v="5"/>
    <n v="350"/>
    <n v="7.0000000000000007E-2"/>
    <n v="374.5"/>
    <n v="1872.5"/>
    <n v="122.50000000000001"/>
    <s v="Repuestos"/>
    <x v="1"/>
  </r>
  <r>
    <d v="2019-01-03T00:00:00"/>
    <n v="5"/>
    <x v="4"/>
    <s v="Producto 3"/>
    <n v="4"/>
    <n v="150"/>
    <n v="0.15"/>
    <n v="172.5"/>
    <n v="690"/>
    <n v="90"/>
    <s v="Repuestos"/>
    <x v="3"/>
  </r>
  <r>
    <d v="2019-01-03T00:00:00"/>
    <n v="5"/>
    <x v="5"/>
    <s v="Producto 4"/>
    <n v="4"/>
    <n v="400"/>
    <n v="0.12"/>
    <n v="448.00000000000006"/>
    <n v="1792.0000000000002"/>
    <n v="192"/>
    <s v="Mobiliario"/>
    <x v="1"/>
  </r>
  <r>
    <d v="2019-01-03T00:00:00"/>
    <n v="5"/>
    <x v="0"/>
    <s v="Producto 5"/>
    <n v="1"/>
    <n v="200"/>
    <n v="0.09"/>
    <n v="218.00000000000003"/>
    <n v="218.00000000000003"/>
    <n v="18"/>
    <s v="Herramientas"/>
    <x v="2"/>
  </r>
  <r>
    <d v="2019-01-03T00:00:00"/>
    <n v="5"/>
    <x v="6"/>
    <s v="Producto 6"/>
    <n v="3"/>
    <n v="700"/>
    <n v="0.05"/>
    <n v="735"/>
    <n v="2205"/>
    <n v="105"/>
    <s v="Equipos"/>
    <x v="3"/>
  </r>
  <r>
    <d v="2019-01-03T00:00:00"/>
    <n v="5"/>
    <x v="4"/>
    <s v="Producto 5"/>
    <n v="6"/>
    <n v="200"/>
    <n v="0.09"/>
    <n v="218.00000000000003"/>
    <n v="1308.0000000000002"/>
    <n v="108"/>
    <s v="Herramientas"/>
    <x v="2"/>
  </r>
  <r>
    <d v="2019-01-03T00:00:00"/>
    <n v="5"/>
    <x v="1"/>
    <s v="Producto 3"/>
    <n v="1"/>
    <n v="150"/>
    <n v="0.15"/>
    <n v="172.5"/>
    <n v="172.5"/>
    <n v="22.5"/>
    <s v="Repuestos"/>
    <x v="3"/>
  </r>
  <r>
    <d v="2019-01-03T00:00:00"/>
    <n v="5"/>
    <x v="1"/>
    <s v="Producto 6"/>
    <n v="1"/>
    <n v="700"/>
    <n v="0.05"/>
    <n v="735"/>
    <n v="735"/>
    <n v="35"/>
    <s v="Equipos"/>
    <x v="3"/>
  </r>
  <r>
    <d v="2019-01-03T00:00:00"/>
    <n v="5"/>
    <x v="6"/>
    <s v="Producto 6"/>
    <n v="6"/>
    <n v="700"/>
    <n v="0.05"/>
    <n v="735"/>
    <n v="4410"/>
    <n v="210"/>
    <s v="Equipos"/>
    <x v="3"/>
  </r>
  <r>
    <d v="2019-01-03T00:00:00"/>
    <n v="5"/>
    <x v="7"/>
    <s v="Producto 1"/>
    <n v="6"/>
    <n v="900"/>
    <n v="0.1"/>
    <n v="990.00000000000011"/>
    <n v="5940.0000000000009"/>
    <n v="540"/>
    <s v="Equipos"/>
    <x v="0"/>
  </r>
  <r>
    <d v="2019-01-03T00:00:00"/>
    <n v="5"/>
    <x v="5"/>
    <s v="Producto 7"/>
    <n v="4"/>
    <n v="350"/>
    <n v="7.0000000000000007E-2"/>
    <n v="374.5"/>
    <n v="1498"/>
    <n v="98.000000000000014"/>
    <s v="Repuestos"/>
    <x v="1"/>
  </r>
  <r>
    <d v="2019-01-03T00:00:00"/>
    <n v="5"/>
    <x v="8"/>
    <s v="Producto 1"/>
    <n v="5"/>
    <n v="900"/>
    <n v="0.1"/>
    <n v="990.00000000000011"/>
    <n v="4950.0000000000009"/>
    <n v="450"/>
    <s v="Equipos"/>
    <x v="0"/>
  </r>
  <r>
    <d v="2019-01-04T00:00:00"/>
    <n v="6"/>
    <x v="0"/>
    <s v="Producto 5"/>
    <n v="3"/>
    <n v="200"/>
    <n v="0.09"/>
    <n v="218.00000000000003"/>
    <n v="654.00000000000011"/>
    <n v="54"/>
    <s v="Herramientas"/>
    <x v="2"/>
  </r>
  <r>
    <d v="2019-01-04T00:00:00"/>
    <n v="6"/>
    <x v="1"/>
    <s v="Producto 4"/>
    <n v="4"/>
    <n v="400"/>
    <n v="0.12"/>
    <n v="448.00000000000006"/>
    <n v="1792.0000000000002"/>
    <n v="192"/>
    <s v="Mobiliario"/>
    <x v="1"/>
  </r>
  <r>
    <d v="2019-01-06T00:00:00"/>
    <n v="1"/>
    <x v="9"/>
    <s v="Producto 6"/>
    <n v="4"/>
    <n v="700"/>
    <n v="0.05"/>
    <n v="735"/>
    <n v="2940"/>
    <n v="140"/>
    <s v="Equipos"/>
    <x v="3"/>
  </r>
  <r>
    <d v="2019-01-06T00:00:00"/>
    <n v="1"/>
    <x v="4"/>
    <s v="Producto 1"/>
    <n v="3"/>
    <n v="900"/>
    <n v="0.1"/>
    <n v="990.00000000000011"/>
    <n v="2970.0000000000005"/>
    <n v="270"/>
    <s v="Equipos"/>
    <x v="0"/>
  </r>
  <r>
    <d v="2019-01-06T00:00:00"/>
    <n v="1"/>
    <x v="5"/>
    <s v="Producto 3"/>
    <n v="4"/>
    <n v="150"/>
    <n v="0.15"/>
    <n v="172.5"/>
    <n v="690"/>
    <n v="90"/>
    <s v="Repuestos"/>
    <x v="3"/>
  </r>
  <r>
    <d v="2019-01-07T00:00:00"/>
    <n v="2"/>
    <x v="7"/>
    <s v="Producto 5"/>
    <n v="2"/>
    <n v="200"/>
    <n v="0.09"/>
    <n v="218.00000000000003"/>
    <n v="436.00000000000006"/>
    <n v="36"/>
    <s v="Herramientas"/>
    <x v="2"/>
  </r>
  <r>
    <d v="2019-01-08T00:00:00"/>
    <n v="3"/>
    <x v="5"/>
    <s v="Producto 5"/>
    <n v="2"/>
    <n v="200"/>
    <n v="0.09"/>
    <n v="218.00000000000003"/>
    <n v="436.00000000000006"/>
    <n v="36"/>
    <s v="Herramientas"/>
    <x v="2"/>
  </r>
  <r>
    <d v="2019-01-08T00:00:00"/>
    <n v="3"/>
    <x v="0"/>
    <s v="Producto 7"/>
    <n v="1"/>
    <n v="350"/>
    <n v="7.0000000000000007E-2"/>
    <n v="374.5"/>
    <n v="374.5"/>
    <n v="24.500000000000004"/>
    <s v="Repuestos"/>
    <x v="1"/>
  </r>
  <r>
    <d v="2019-01-08T00:00:00"/>
    <n v="3"/>
    <x v="4"/>
    <s v="Producto 7"/>
    <n v="3"/>
    <n v="350"/>
    <n v="7.0000000000000007E-2"/>
    <n v="374.5"/>
    <n v="1123.5"/>
    <n v="73.500000000000014"/>
    <s v="Repuestos"/>
    <x v="1"/>
  </r>
  <r>
    <d v="2019-01-09T00:00:00"/>
    <n v="4"/>
    <x v="6"/>
    <s v="Producto 2"/>
    <n v="3"/>
    <n v="600"/>
    <n v="0.08"/>
    <n v="648"/>
    <n v="1944"/>
    <n v="144"/>
    <s v="Equipos"/>
    <x v="0"/>
  </r>
  <r>
    <d v="2019-01-10T00:00:00"/>
    <n v="5"/>
    <x v="4"/>
    <s v="Producto 7"/>
    <n v="4"/>
    <n v="350"/>
    <n v="7.0000000000000007E-2"/>
    <n v="374.5"/>
    <n v="1498"/>
    <n v="98.000000000000014"/>
    <s v="Repuestos"/>
    <x v="1"/>
  </r>
  <r>
    <d v="2019-01-10T00:00:00"/>
    <n v="5"/>
    <x v="6"/>
    <s v="Producto 2"/>
    <n v="2"/>
    <n v="600"/>
    <n v="0.08"/>
    <n v="648"/>
    <n v="1296"/>
    <n v="96"/>
    <s v="Equipos"/>
    <x v="0"/>
  </r>
  <r>
    <d v="2019-01-10T00:00:00"/>
    <n v="5"/>
    <x v="0"/>
    <s v="Producto 7"/>
    <n v="1"/>
    <n v="350"/>
    <n v="7.0000000000000007E-2"/>
    <n v="374.5"/>
    <n v="374.5"/>
    <n v="24.500000000000004"/>
    <s v="Repuestos"/>
    <x v="1"/>
  </r>
  <r>
    <d v="2019-01-10T00:00:00"/>
    <n v="5"/>
    <x v="8"/>
    <s v="Producto 5"/>
    <n v="1"/>
    <n v="200"/>
    <n v="0.09"/>
    <n v="218.00000000000003"/>
    <n v="218.00000000000003"/>
    <n v="18"/>
    <s v="Herramientas"/>
    <x v="2"/>
  </r>
  <r>
    <d v="2019-01-10T00:00:00"/>
    <n v="5"/>
    <x v="9"/>
    <s v="Producto 4"/>
    <n v="4"/>
    <n v="400"/>
    <n v="0.12"/>
    <n v="448.00000000000006"/>
    <n v="1792.0000000000002"/>
    <n v="192"/>
    <s v="Mobiliario"/>
    <x v="1"/>
  </r>
  <r>
    <d v="2019-01-10T00:00:00"/>
    <n v="5"/>
    <x v="7"/>
    <s v="Producto 5"/>
    <n v="4"/>
    <n v="200"/>
    <n v="0.09"/>
    <n v="218.00000000000003"/>
    <n v="872.00000000000011"/>
    <n v="72"/>
    <s v="Herramientas"/>
    <x v="2"/>
  </r>
  <r>
    <d v="2019-01-11T00:00:00"/>
    <n v="6"/>
    <x v="6"/>
    <s v="Producto 7"/>
    <n v="3"/>
    <n v="350"/>
    <n v="7.0000000000000007E-2"/>
    <n v="374.5"/>
    <n v="1123.5"/>
    <n v="73.500000000000014"/>
    <s v="Repuestos"/>
    <x v="1"/>
  </r>
  <r>
    <d v="2019-01-11T00:00:00"/>
    <n v="6"/>
    <x v="1"/>
    <s v="Producto 7"/>
    <n v="6"/>
    <n v="350"/>
    <n v="7.0000000000000007E-2"/>
    <n v="374.5"/>
    <n v="2247"/>
    <n v="147.00000000000003"/>
    <s v="Repuestos"/>
    <x v="1"/>
  </r>
  <r>
    <d v="2019-01-11T00:00:00"/>
    <n v="6"/>
    <x v="8"/>
    <s v="Producto 7"/>
    <n v="2"/>
    <n v="350"/>
    <n v="7.0000000000000007E-2"/>
    <n v="374.5"/>
    <n v="749"/>
    <n v="49.000000000000007"/>
    <s v="Repuestos"/>
    <x v="1"/>
  </r>
  <r>
    <d v="2019-01-11T00:00:00"/>
    <n v="6"/>
    <x v="9"/>
    <s v="Producto 3"/>
    <n v="6"/>
    <n v="150"/>
    <n v="0.15"/>
    <n v="172.5"/>
    <n v="1035"/>
    <n v="135"/>
    <s v="Repuestos"/>
    <x v="3"/>
  </r>
  <r>
    <d v="2019-01-11T00:00:00"/>
    <n v="6"/>
    <x v="8"/>
    <s v="Producto 7"/>
    <n v="3"/>
    <n v="350"/>
    <n v="7.0000000000000007E-2"/>
    <n v="374.5"/>
    <n v="1123.5"/>
    <n v="73.500000000000014"/>
    <s v="Repuestos"/>
    <x v="1"/>
  </r>
  <r>
    <d v="2019-01-13T00:00:00"/>
    <n v="1"/>
    <x v="3"/>
    <s v="Producto 7"/>
    <n v="3"/>
    <n v="350"/>
    <n v="7.0000000000000007E-2"/>
    <n v="374.5"/>
    <n v="1123.5"/>
    <n v="73.500000000000014"/>
    <s v="Repuestos"/>
    <x v="1"/>
  </r>
  <r>
    <d v="2019-01-13T00:00:00"/>
    <n v="1"/>
    <x v="3"/>
    <s v="Producto 1"/>
    <n v="5"/>
    <n v="900"/>
    <n v="0.1"/>
    <n v="990.00000000000011"/>
    <n v="4950.0000000000009"/>
    <n v="450"/>
    <s v="Equipos"/>
    <x v="0"/>
  </r>
  <r>
    <d v="2019-01-13T00:00:00"/>
    <n v="1"/>
    <x v="9"/>
    <s v="Producto 4"/>
    <n v="2"/>
    <n v="400"/>
    <n v="0.12"/>
    <n v="448.00000000000006"/>
    <n v="896.00000000000011"/>
    <n v="96"/>
    <s v="Mobiliario"/>
    <x v="1"/>
  </r>
  <r>
    <d v="2019-01-14T00:00:00"/>
    <n v="2"/>
    <x v="6"/>
    <s v="Producto 3"/>
    <n v="4"/>
    <n v="150"/>
    <n v="0.15"/>
    <n v="172.5"/>
    <n v="690"/>
    <n v="90"/>
    <s v="Repuestos"/>
    <x v="3"/>
  </r>
  <r>
    <d v="2019-01-14T00:00:00"/>
    <n v="2"/>
    <x v="1"/>
    <s v="Producto 4"/>
    <n v="5"/>
    <n v="400"/>
    <n v="0.12"/>
    <n v="448.00000000000006"/>
    <n v="2240.0000000000005"/>
    <n v="240"/>
    <s v="Mobiliario"/>
    <x v="1"/>
  </r>
  <r>
    <d v="2019-01-15T00:00:00"/>
    <n v="3"/>
    <x v="7"/>
    <s v="Producto 6"/>
    <n v="5"/>
    <n v="700"/>
    <n v="0.05"/>
    <n v="735"/>
    <n v="3675"/>
    <n v="175"/>
    <s v="Equipos"/>
    <x v="3"/>
  </r>
  <r>
    <m/>
    <m/>
    <x v="10"/>
    <m/>
    <m/>
    <m/>
    <m/>
    <m/>
    <n v="0"/>
    <n v="0"/>
    <m/>
    <x v="4"/>
  </r>
  <r>
    <m/>
    <m/>
    <x v="10"/>
    <m/>
    <m/>
    <m/>
    <m/>
    <m/>
    <n v="0"/>
    <m/>
    <m/>
    <x v="4"/>
  </r>
  <r>
    <m/>
    <m/>
    <x v="10"/>
    <m/>
    <m/>
    <m/>
    <m/>
    <m/>
    <n v="0"/>
    <m/>
    <m/>
    <x v="4"/>
  </r>
  <r>
    <m/>
    <m/>
    <x v="10"/>
    <m/>
    <m/>
    <m/>
    <m/>
    <m/>
    <n v="0"/>
    <m/>
    <m/>
    <x v="4"/>
  </r>
  <r>
    <m/>
    <m/>
    <x v="10"/>
    <m/>
    <m/>
    <m/>
    <m/>
    <m/>
    <n v="0"/>
    <m/>
    <m/>
    <x v="4"/>
  </r>
  <r>
    <m/>
    <m/>
    <x v="10"/>
    <m/>
    <m/>
    <m/>
    <m/>
    <m/>
    <n v="0"/>
    <m/>
    <m/>
    <x v="4"/>
  </r>
  <r>
    <m/>
    <m/>
    <x v="10"/>
    <m/>
    <m/>
    <m/>
    <m/>
    <m/>
    <n v="0"/>
    <m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1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>
  <location ref="A3:D15" firstHeaderRow="1" firstDataRow="2" firstDataCol="1"/>
  <pivotFields count="12">
    <pivotField showAll="0"/>
    <pivotField showAll="0"/>
    <pivotField axis="axisRow" showAll="0">
      <items count="12">
        <item x="2"/>
        <item x="3"/>
        <item x="1"/>
        <item x="6"/>
        <item x="7"/>
        <item x="5"/>
        <item x="0"/>
        <item x="4"/>
        <item x="9"/>
        <item x="8"/>
        <item h="1" x="1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Col" showAll="0">
      <items count="6">
        <item x="0"/>
        <item x="3"/>
        <item h="1" x="1"/>
        <item h="1" x="2"/>
        <item h="1" x="4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1"/>
  </colFields>
  <colItems count="3">
    <i>
      <x/>
    </i>
    <i>
      <x v="1"/>
    </i>
    <i t="grand">
      <x/>
    </i>
  </colItems>
  <dataFields count="1">
    <dataField name="Suma de Facturado" fld="8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baseColWidth="10" defaultRowHeight="15" x14ac:dyDescent="0.25"/>
  <sheetData>
    <row r="1" spans="1:3" x14ac:dyDescent="0.25">
      <c r="A1" t="s">
        <v>31</v>
      </c>
      <c r="B1" t="s">
        <v>8</v>
      </c>
      <c r="C1" t="s">
        <v>9</v>
      </c>
    </row>
    <row r="2" spans="1:3" x14ac:dyDescent="0.25">
      <c r="A2" t="s">
        <v>20</v>
      </c>
      <c r="B2" t="s">
        <v>32</v>
      </c>
      <c r="C2" s="3" t="s">
        <v>36</v>
      </c>
    </row>
    <row r="3" spans="1:3" x14ac:dyDescent="0.25">
      <c r="A3" t="s">
        <v>26</v>
      </c>
      <c r="B3" t="s">
        <v>32</v>
      </c>
      <c r="C3" s="3" t="s">
        <v>36</v>
      </c>
    </row>
    <row r="4" spans="1:3" x14ac:dyDescent="0.25">
      <c r="A4" t="s">
        <v>24</v>
      </c>
      <c r="B4" t="s">
        <v>35</v>
      </c>
      <c r="C4" s="3" t="s">
        <v>37</v>
      </c>
    </row>
    <row r="5" spans="1:3" x14ac:dyDescent="0.25">
      <c r="A5" t="s">
        <v>21</v>
      </c>
      <c r="B5" t="s">
        <v>33</v>
      </c>
      <c r="C5" s="3" t="s">
        <v>38</v>
      </c>
    </row>
    <row r="6" spans="1:3" x14ac:dyDescent="0.25">
      <c r="A6" t="s">
        <v>22</v>
      </c>
      <c r="B6" t="s">
        <v>34</v>
      </c>
      <c r="C6" s="3" t="s">
        <v>39</v>
      </c>
    </row>
    <row r="7" spans="1:3" x14ac:dyDescent="0.25">
      <c r="A7" t="s">
        <v>25</v>
      </c>
      <c r="B7" t="s">
        <v>32</v>
      </c>
      <c r="C7" s="3" t="s">
        <v>37</v>
      </c>
    </row>
    <row r="8" spans="1:3" x14ac:dyDescent="0.25">
      <c r="A8" t="s">
        <v>23</v>
      </c>
      <c r="B8" t="s">
        <v>35</v>
      </c>
      <c r="C8" s="3" t="s">
        <v>38</v>
      </c>
    </row>
    <row r="9" spans="1:3" x14ac:dyDescent="0.25">
      <c r="A9" t="s">
        <v>27</v>
      </c>
      <c r="B9" t="s">
        <v>33</v>
      </c>
      <c r="C9" s="3" t="s">
        <v>38</v>
      </c>
    </row>
    <row r="10" spans="1:3" x14ac:dyDescent="0.25">
      <c r="A10" t="s">
        <v>28</v>
      </c>
      <c r="B10" t="s">
        <v>34</v>
      </c>
      <c r="C10" s="3" t="s">
        <v>37</v>
      </c>
    </row>
    <row r="11" spans="1:3" x14ac:dyDescent="0.25">
      <c r="A11" t="s">
        <v>29</v>
      </c>
      <c r="B11" t="s">
        <v>33</v>
      </c>
      <c r="C11" s="3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6"/>
  <sheetViews>
    <sheetView workbookViewId="0">
      <selection activeCell="B16" sqref="B16"/>
    </sheetView>
  </sheetViews>
  <sheetFormatPr baseColWidth="10" defaultRowHeight="15" x14ac:dyDescent="0.25"/>
  <sheetData>
    <row r="1" spans="1:3" x14ac:dyDescent="0.25">
      <c r="A1" t="s">
        <v>31</v>
      </c>
      <c r="B1" t="s">
        <v>8</v>
      </c>
      <c r="C1" t="s">
        <v>9</v>
      </c>
    </row>
    <row r="2" spans="1:3" x14ac:dyDescent="0.25">
      <c r="A2" t="s">
        <v>20</v>
      </c>
      <c r="B2" t="s">
        <v>32</v>
      </c>
      <c r="C2" s="3" t="s">
        <v>36</v>
      </c>
    </row>
    <row r="3" spans="1:3" x14ac:dyDescent="0.25">
      <c r="A3" t="s">
        <v>26</v>
      </c>
      <c r="B3" t="s">
        <v>32</v>
      </c>
      <c r="C3" s="3" t="s">
        <v>36</v>
      </c>
    </row>
    <row r="4" spans="1:3" hidden="1" x14ac:dyDescent="0.25">
      <c r="A4" t="s">
        <v>24</v>
      </c>
      <c r="B4" t="s">
        <v>35</v>
      </c>
      <c r="C4" s="3" t="s">
        <v>37</v>
      </c>
    </row>
    <row r="5" spans="1:3" hidden="1" x14ac:dyDescent="0.25">
      <c r="A5" t="s">
        <v>21</v>
      </c>
      <c r="B5" t="s">
        <v>33</v>
      </c>
      <c r="C5" s="3" t="s">
        <v>38</v>
      </c>
    </row>
    <row r="6" spans="1:3" hidden="1" x14ac:dyDescent="0.25">
      <c r="A6" t="s">
        <v>22</v>
      </c>
      <c r="B6" t="s">
        <v>34</v>
      </c>
      <c r="C6" s="3" t="s">
        <v>39</v>
      </c>
    </row>
    <row r="7" spans="1:3" hidden="1" x14ac:dyDescent="0.25">
      <c r="A7" t="s">
        <v>25</v>
      </c>
      <c r="B7" t="s">
        <v>32</v>
      </c>
      <c r="C7" s="3" t="s">
        <v>37</v>
      </c>
    </row>
    <row r="8" spans="1:3" x14ac:dyDescent="0.25">
      <c r="A8" t="s">
        <v>23</v>
      </c>
      <c r="B8" t="s">
        <v>35</v>
      </c>
      <c r="C8" s="3" t="s">
        <v>38</v>
      </c>
    </row>
    <row r="9" spans="1:3" hidden="1" x14ac:dyDescent="0.25">
      <c r="A9" t="s">
        <v>27</v>
      </c>
      <c r="B9" t="s">
        <v>33</v>
      </c>
      <c r="C9" s="3" t="s">
        <v>38</v>
      </c>
    </row>
    <row r="10" spans="1:3" hidden="1" x14ac:dyDescent="0.25">
      <c r="A10" t="s">
        <v>28</v>
      </c>
      <c r="B10" t="s">
        <v>34</v>
      </c>
      <c r="C10" s="3" t="s">
        <v>37</v>
      </c>
    </row>
    <row r="11" spans="1:3" hidden="1" x14ac:dyDescent="0.25">
      <c r="A11" t="s">
        <v>29</v>
      </c>
      <c r="B11" t="s">
        <v>33</v>
      </c>
      <c r="C11" s="3" t="s">
        <v>38</v>
      </c>
    </row>
    <row r="14" spans="1:3" x14ac:dyDescent="0.25">
      <c r="A14" t="s">
        <v>31</v>
      </c>
      <c r="B14" t="s">
        <v>8</v>
      </c>
      <c r="C14" t="s">
        <v>9</v>
      </c>
    </row>
    <row r="15" spans="1:3" x14ac:dyDescent="0.25">
      <c r="C15" t="s">
        <v>36</v>
      </c>
    </row>
    <row r="16" spans="1:3" x14ac:dyDescent="0.25">
      <c r="B16" t="s">
        <v>35</v>
      </c>
      <c r="C1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baseColWidth="10" defaultRowHeight="15" x14ac:dyDescent="0.25"/>
  <sheetData>
    <row r="1" spans="1:3" x14ac:dyDescent="0.25">
      <c r="A1" t="s">
        <v>31</v>
      </c>
      <c r="B1" t="s">
        <v>30</v>
      </c>
      <c r="C1" t="s">
        <v>5</v>
      </c>
    </row>
    <row r="2" spans="1:3" x14ac:dyDescent="0.25">
      <c r="A2" t="s">
        <v>20</v>
      </c>
      <c r="B2">
        <v>900</v>
      </c>
      <c r="C2" s="3">
        <v>0.1</v>
      </c>
    </row>
    <row r="3" spans="1:3" x14ac:dyDescent="0.25">
      <c r="A3" t="s">
        <v>26</v>
      </c>
      <c r="B3">
        <v>600</v>
      </c>
      <c r="C3" s="3">
        <v>0.08</v>
      </c>
    </row>
    <row r="4" spans="1:3" x14ac:dyDescent="0.25">
      <c r="A4" t="s">
        <v>24</v>
      </c>
      <c r="B4">
        <v>150</v>
      </c>
      <c r="C4" s="3">
        <v>0.15</v>
      </c>
    </row>
    <row r="5" spans="1:3" x14ac:dyDescent="0.25">
      <c r="A5" t="s">
        <v>21</v>
      </c>
      <c r="B5">
        <v>400</v>
      </c>
      <c r="C5" s="3">
        <v>0.12</v>
      </c>
    </row>
    <row r="6" spans="1:3" x14ac:dyDescent="0.25">
      <c r="A6" t="s">
        <v>22</v>
      </c>
      <c r="B6">
        <v>200</v>
      </c>
      <c r="C6" s="3">
        <v>0.09</v>
      </c>
    </row>
    <row r="7" spans="1:3" x14ac:dyDescent="0.25">
      <c r="A7" t="s">
        <v>25</v>
      </c>
      <c r="B7">
        <v>700</v>
      </c>
      <c r="C7" s="3">
        <v>0.05</v>
      </c>
    </row>
    <row r="8" spans="1:3" x14ac:dyDescent="0.25">
      <c r="A8" t="s">
        <v>23</v>
      </c>
      <c r="B8">
        <v>350</v>
      </c>
      <c r="C8" s="3">
        <v>7.0000000000000007E-2</v>
      </c>
    </row>
    <row r="9" spans="1:3" x14ac:dyDescent="0.25">
      <c r="A9" t="s">
        <v>27</v>
      </c>
      <c r="B9">
        <v>475</v>
      </c>
      <c r="C9" s="3">
        <v>0.12</v>
      </c>
    </row>
    <row r="10" spans="1:3" x14ac:dyDescent="0.25">
      <c r="A10" t="s">
        <v>28</v>
      </c>
      <c r="B10">
        <v>90</v>
      </c>
      <c r="C10" s="3">
        <v>0.2</v>
      </c>
    </row>
    <row r="11" spans="1:3" x14ac:dyDescent="0.25">
      <c r="A11" t="s">
        <v>29</v>
      </c>
      <c r="B11">
        <v>550</v>
      </c>
      <c r="C11" s="3">
        <v>0.14000000000000001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/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43467</v>
      </c>
      <c r="B2" t="s">
        <v>11</v>
      </c>
      <c r="C2" t="s">
        <v>20</v>
      </c>
      <c r="D2">
        <v>6</v>
      </c>
    </row>
    <row r="3" spans="1:4" x14ac:dyDescent="0.25">
      <c r="A3" s="1">
        <v>43467</v>
      </c>
      <c r="B3" t="s">
        <v>12</v>
      </c>
      <c r="C3" t="s">
        <v>21</v>
      </c>
      <c r="D3">
        <v>1</v>
      </c>
    </row>
    <row r="4" spans="1:4" x14ac:dyDescent="0.25">
      <c r="A4" s="1">
        <v>43467</v>
      </c>
      <c r="B4" t="s">
        <v>13</v>
      </c>
      <c r="C4" t="s">
        <v>22</v>
      </c>
      <c r="D4">
        <v>4</v>
      </c>
    </row>
    <row r="5" spans="1:4" x14ac:dyDescent="0.25">
      <c r="A5" s="1">
        <v>43468</v>
      </c>
      <c r="B5" t="s">
        <v>13</v>
      </c>
      <c r="C5" t="s">
        <v>20</v>
      </c>
      <c r="D5">
        <v>2</v>
      </c>
    </row>
    <row r="6" spans="1:4" x14ac:dyDescent="0.25">
      <c r="A6" s="1">
        <v>43468</v>
      </c>
      <c r="B6" t="s">
        <v>10</v>
      </c>
      <c r="C6" t="s">
        <v>23</v>
      </c>
      <c r="D6">
        <v>5</v>
      </c>
    </row>
    <row r="7" spans="1:4" x14ac:dyDescent="0.25">
      <c r="A7" s="1">
        <v>43468</v>
      </c>
      <c r="B7" t="s">
        <v>14</v>
      </c>
      <c r="C7" t="s">
        <v>24</v>
      </c>
      <c r="D7">
        <v>4</v>
      </c>
    </row>
    <row r="8" spans="1:4" x14ac:dyDescent="0.25">
      <c r="A8" s="1">
        <v>43468</v>
      </c>
      <c r="B8" t="s">
        <v>15</v>
      </c>
      <c r="C8" t="s">
        <v>21</v>
      </c>
      <c r="D8">
        <v>4</v>
      </c>
    </row>
    <row r="9" spans="1:4" x14ac:dyDescent="0.25">
      <c r="A9" s="1">
        <v>43468</v>
      </c>
      <c r="B9" t="s">
        <v>11</v>
      </c>
      <c r="C9" t="s">
        <v>22</v>
      </c>
      <c r="D9">
        <v>1</v>
      </c>
    </row>
    <row r="10" spans="1:4" x14ac:dyDescent="0.25">
      <c r="A10" s="1">
        <v>43468</v>
      </c>
      <c r="B10" t="s">
        <v>16</v>
      </c>
      <c r="C10" t="s">
        <v>25</v>
      </c>
      <c r="D10">
        <v>3</v>
      </c>
    </row>
    <row r="11" spans="1:4" x14ac:dyDescent="0.25">
      <c r="A11" s="1">
        <v>43468</v>
      </c>
      <c r="B11" t="s">
        <v>14</v>
      </c>
      <c r="C11" t="s">
        <v>22</v>
      </c>
      <c r="D11">
        <v>6</v>
      </c>
    </row>
    <row r="12" spans="1:4" x14ac:dyDescent="0.25">
      <c r="A12" s="1">
        <v>43468</v>
      </c>
      <c r="B12" t="s">
        <v>12</v>
      </c>
      <c r="C12" t="s">
        <v>24</v>
      </c>
      <c r="D12">
        <v>1</v>
      </c>
    </row>
    <row r="13" spans="1:4" x14ac:dyDescent="0.25">
      <c r="A13" s="1">
        <v>43468</v>
      </c>
      <c r="B13" t="s">
        <v>12</v>
      </c>
      <c r="C13" t="s">
        <v>25</v>
      </c>
      <c r="D13">
        <v>1</v>
      </c>
    </row>
    <row r="14" spans="1:4" x14ac:dyDescent="0.25">
      <c r="A14" s="1">
        <v>43468</v>
      </c>
      <c r="B14" t="s">
        <v>16</v>
      </c>
      <c r="C14" t="s">
        <v>25</v>
      </c>
      <c r="D14">
        <v>6</v>
      </c>
    </row>
    <row r="15" spans="1:4" x14ac:dyDescent="0.25">
      <c r="A15" s="1">
        <v>43468</v>
      </c>
      <c r="B15" t="s">
        <v>17</v>
      </c>
      <c r="C15" t="s">
        <v>20</v>
      </c>
      <c r="D15">
        <v>6</v>
      </c>
    </row>
    <row r="16" spans="1:4" x14ac:dyDescent="0.25">
      <c r="A16" s="1">
        <v>43468</v>
      </c>
      <c r="B16" t="s">
        <v>15</v>
      </c>
      <c r="C16" t="s">
        <v>23</v>
      </c>
      <c r="D16">
        <v>4</v>
      </c>
    </row>
    <row r="17" spans="1:4" x14ac:dyDescent="0.25">
      <c r="A17" s="1">
        <v>43468</v>
      </c>
      <c r="B17" t="s">
        <v>18</v>
      </c>
      <c r="C17" t="s">
        <v>20</v>
      </c>
      <c r="D17">
        <v>5</v>
      </c>
    </row>
    <row r="18" spans="1:4" x14ac:dyDescent="0.25">
      <c r="A18" s="1">
        <v>43469</v>
      </c>
      <c r="B18" t="s">
        <v>11</v>
      </c>
      <c r="C18" t="s">
        <v>22</v>
      </c>
      <c r="D18">
        <v>3</v>
      </c>
    </row>
    <row r="19" spans="1:4" x14ac:dyDescent="0.25">
      <c r="A19" s="1">
        <v>43469</v>
      </c>
      <c r="B19" t="s">
        <v>12</v>
      </c>
      <c r="C19" t="s">
        <v>21</v>
      </c>
      <c r="D19">
        <v>4</v>
      </c>
    </row>
    <row r="20" spans="1:4" x14ac:dyDescent="0.25">
      <c r="A20" s="1">
        <v>43471</v>
      </c>
      <c r="B20" t="s">
        <v>19</v>
      </c>
      <c r="C20" t="s">
        <v>25</v>
      </c>
      <c r="D20">
        <v>4</v>
      </c>
    </row>
    <row r="21" spans="1:4" x14ac:dyDescent="0.25">
      <c r="A21" s="1">
        <v>43471</v>
      </c>
      <c r="B21" t="s">
        <v>14</v>
      </c>
      <c r="C21" t="s">
        <v>20</v>
      </c>
      <c r="D21">
        <v>3</v>
      </c>
    </row>
    <row r="22" spans="1:4" x14ac:dyDescent="0.25">
      <c r="A22" s="1">
        <v>43471</v>
      </c>
      <c r="B22" t="s">
        <v>15</v>
      </c>
      <c r="C22" t="s">
        <v>24</v>
      </c>
      <c r="D22">
        <v>4</v>
      </c>
    </row>
    <row r="23" spans="1:4" x14ac:dyDescent="0.25">
      <c r="A23" s="1">
        <v>43472</v>
      </c>
      <c r="B23" t="s">
        <v>17</v>
      </c>
      <c r="C23" t="s">
        <v>22</v>
      </c>
      <c r="D23">
        <v>2</v>
      </c>
    </row>
    <row r="24" spans="1:4" x14ac:dyDescent="0.25">
      <c r="A24" s="1">
        <v>43473</v>
      </c>
      <c r="B24" t="s">
        <v>15</v>
      </c>
      <c r="C24" t="s">
        <v>22</v>
      </c>
      <c r="D24">
        <v>2</v>
      </c>
    </row>
    <row r="25" spans="1:4" x14ac:dyDescent="0.25">
      <c r="A25" s="1">
        <v>43473</v>
      </c>
      <c r="B25" t="s">
        <v>11</v>
      </c>
      <c r="C25" t="s">
        <v>23</v>
      </c>
      <c r="D25">
        <v>1</v>
      </c>
    </row>
    <row r="26" spans="1:4" x14ac:dyDescent="0.25">
      <c r="A26" s="1">
        <v>43473</v>
      </c>
      <c r="B26" t="s">
        <v>14</v>
      </c>
      <c r="C26" t="s">
        <v>23</v>
      </c>
      <c r="D26">
        <v>3</v>
      </c>
    </row>
    <row r="27" spans="1:4" x14ac:dyDescent="0.25">
      <c r="A27" s="1">
        <v>43474</v>
      </c>
      <c r="B27" t="s">
        <v>16</v>
      </c>
      <c r="C27" t="s">
        <v>26</v>
      </c>
      <c r="D27">
        <v>3</v>
      </c>
    </row>
    <row r="28" spans="1:4" x14ac:dyDescent="0.25">
      <c r="A28" s="1">
        <v>43475</v>
      </c>
      <c r="B28" t="s">
        <v>14</v>
      </c>
      <c r="C28" t="s">
        <v>23</v>
      </c>
      <c r="D28">
        <v>4</v>
      </c>
    </row>
    <row r="29" spans="1:4" x14ac:dyDescent="0.25">
      <c r="A29" s="1">
        <v>43475</v>
      </c>
      <c r="B29" t="s">
        <v>16</v>
      </c>
      <c r="C29" t="s">
        <v>26</v>
      </c>
      <c r="D29">
        <v>2</v>
      </c>
    </row>
    <row r="30" spans="1:4" x14ac:dyDescent="0.25">
      <c r="A30" s="1">
        <v>43475</v>
      </c>
      <c r="B30" t="s">
        <v>11</v>
      </c>
      <c r="C30" t="s">
        <v>23</v>
      </c>
      <c r="D30">
        <v>1</v>
      </c>
    </row>
    <row r="31" spans="1:4" x14ac:dyDescent="0.25">
      <c r="A31" s="1">
        <v>43475</v>
      </c>
      <c r="B31" t="s">
        <v>18</v>
      </c>
      <c r="C31" t="s">
        <v>22</v>
      </c>
      <c r="D31">
        <v>1</v>
      </c>
    </row>
    <row r="32" spans="1:4" x14ac:dyDescent="0.25">
      <c r="A32" s="1">
        <v>43475</v>
      </c>
      <c r="B32" t="s">
        <v>19</v>
      </c>
      <c r="C32" t="s">
        <v>21</v>
      </c>
      <c r="D32">
        <v>4</v>
      </c>
    </row>
    <row r="33" spans="1:4" x14ac:dyDescent="0.25">
      <c r="A33" s="1">
        <v>43475</v>
      </c>
      <c r="B33" t="s">
        <v>17</v>
      </c>
      <c r="C33" t="s">
        <v>22</v>
      </c>
      <c r="D33">
        <v>4</v>
      </c>
    </row>
    <row r="34" spans="1:4" x14ac:dyDescent="0.25">
      <c r="A34" s="1">
        <v>43476</v>
      </c>
      <c r="B34" t="s">
        <v>16</v>
      </c>
      <c r="C34" t="s">
        <v>23</v>
      </c>
      <c r="D34">
        <v>3</v>
      </c>
    </row>
    <row r="35" spans="1:4" x14ac:dyDescent="0.25">
      <c r="A35" s="1">
        <v>43476</v>
      </c>
      <c r="B35" t="s">
        <v>12</v>
      </c>
      <c r="C35" t="s">
        <v>23</v>
      </c>
      <c r="D35">
        <v>6</v>
      </c>
    </row>
    <row r="36" spans="1:4" x14ac:dyDescent="0.25">
      <c r="A36" s="1">
        <v>43476</v>
      </c>
      <c r="B36" t="s">
        <v>18</v>
      </c>
      <c r="C36" t="s">
        <v>23</v>
      </c>
      <c r="D36">
        <v>2</v>
      </c>
    </row>
    <row r="37" spans="1:4" x14ac:dyDescent="0.25">
      <c r="A37" s="1">
        <v>43476</v>
      </c>
      <c r="B37" t="s">
        <v>19</v>
      </c>
      <c r="C37" t="s">
        <v>24</v>
      </c>
      <c r="D37">
        <v>6</v>
      </c>
    </row>
    <row r="38" spans="1:4" x14ac:dyDescent="0.25">
      <c r="A38" s="1">
        <v>43476</v>
      </c>
      <c r="B38" t="s">
        <v>18</v>
      </c>
      <c r="C38" t="s">
        <v>23</v>
      </c>
      <c r="D38">
        <v>3</v>
      </c>
    </row>
    <row r="39" spans="1:4" x14ac:dyDescent="0.25">
      <c r="A39" s="1">
        <v>43478</v>
      </c>
      <c r="B39" t="s">
        <v>10</v>
      </c>
      <c r="C39" t="s">
        <v>23</v>
      </c>
      <c r="D39">
        <v>3</v>
      </c>
    </row>
    <row r="40" spans="1:4" x14ac:dyDescent="0.25">
      <c r="A40" s="1">
        <v>43478</v>
      </c>
      <c r="B40" t="s">
        <v>10</v>
      </c>
      <c r="C40" t="s">
        <v>20</v>
      </c>
      <c r="D40">
        <v>5</v>
      </c>
    </row>
    <row r="41" spans="1:4" x14ac:dyDescent="0.25">
      <c r="A41" s="1">
        <v>43478</v>
      </c>
      <c r="B41" t="s">
        <v>19</v>
      </c>
      <c r="C41" t="s">
        <v>21</v>
      </c>
      <c r="D41">
        <v>2</v>
      </c>
    </row>
    <row r="42" spans="1:4" x14ac:dyDescent="0.25">
      <c r="A42" s="1">
        <v>43479</v>
      </c>
      <c r="B42" t="s">
        <v>16</v>
      </c>
      <c r="C42" t="s">
        <v>24</v>
      </c>
      <c r="D42">
        <v>4</v>
      </c>
    </row>
    <row r="43" spans="1:4" x14ac:dyDescent="0.25">
      <c r="A43" s="1">
        <v>43479</v>
      </c>
      <c r="B43" t="s">
        <v>12</v>
      </c>
      <c r="C43" t="s">
        <v>21</v>
      </c>
      <c r="D43">
        <v>5</v>
      </c>
    </row>
    <row r="44" spans="1:4" x14ac:dyDescent="0.25">
      <c r="A44" s="1">
        <v>43480</v>
      </c>
      <c r="B44" t="s">
        <v>17</v>
      </c>
      <c r="C44" t="s">
        <v>25</v>
      </c>
      <c r="D44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tabSelected="1" workbookViewId="0">
      <selection activeCell="A15" sqref="A15"/>
    </sheetView>
  </sheetViews>
  <sheetFormatPr baseColWidth="10" defaultRowHeight="15" x14ac:dyDescent="0.25"/>
  <cols>
    <col min="1" max="1" width="17.85546875" customWidth="1"/>
    <col min="2" max="2" width="22.42578125" bestFit="1" customWidth="1"/>
    <col min="3" max="3" width="8" customWidth="1"/>
    <col min="4" max="4" width="12.5703125" customWidth="1"/>
    <col min="5" max="5" width="8.140625" customWidth="1"/>
    <col min="6" max="7" width="12.5703125" customWidth="1"/>
    <col min="8" max="8" width="17.85546875" bestFit="1" customWidth="1"/>
    <col min="9" max="9" width="17.42578125" bestFit="1" customWidth="1"/>
    <col min="10" max="10" width="17.85546875" bestFit="1" customWidth="1"/>
    <col min="11" max="11" width="17.42578125" bestFit="1" customWidth="1"/>
    <col min="12" max="12" width="22.85546875" bestFit="1" customWidth="1"/>
    <col min="13" max="13" width="22.42578125" bestFit="1" customWidth="1"/>
  </cols>
  <sheetData>
    <row r="3" spans="1:4" x14ac:dyDescent="0.25">
      <c r="A3" s="4" t="s">
        <v>45</v>
      </c>
      <c r="B3" s="4" t="s">
        <v>43</v>
      </c>
    </row>
    <row r="4" spans="1:4" x14ac:dyDescent="0.25">
      <c r="A4" s="4" t="s">
        <v>41</v>
      </c>
      <c r="B4" t="s">
        <v>36</v>
      </c>
      <c r="C4" t="s">
        <v>37</v>
      </c>
      <c r="D4" t="s">
        <v>42</v>
      </c>
    </row>
    <row r="5" spans="1:4" x14ac:dyDescent="0.25">
      <c r="A5" s="5" t="s">
        <v>13</v>
      </c>
      <c r="B5" s="6">
        <v>1980.0000000000002</v>
      </c>
      <c r="C5" s="6"/>
      <c r="D5" s="6">
        <v>1980.0000000000002</v>
      </c>
    </row>
    <row r="6" spans="1:4" x14ac:dyDescent="0.25">
      <c r="A6" s="5" t="s">
        <v>10</v>
      </c>
      <c r="B6" s="6">
        <v>4950.0000000000009</v>
      </c>
      <c r="C6" s="6"/>
      <c r="D6" s="6">
        <v>4950.0000000000009</v>
      </c>
    </row>
    <row r="7" spans="1:4" x14ac:dyDescent="0.25">
      <c r="A7" s="5" t="s">
        <v>12</v>
      </c>
      <c r="B7" s="6"/>
      <c r="C7" s="6">
        <v>907.5</v>
      </c>
      <c r="D7" s="6">
        <v>907.5</v>
      </c>
    </row>
    <row r="8" spans="1:4" x14ac:dyDescent="0.25">
      <c r="A8" s="5" t="s">
        <v>16</v>
      </c>
      <c r="B8" s="6">
        <v>3240</v>
      </c>
      <c r="C8" s="6">
        <v>7305</v>
      </c>
      <c r="D8" s="6">
        <v>10545</v>
      </c>
    </row>
    <row r="9" spans="1:4" x14ac:dyDescent="0.25">
      <c r="A9" s="5" t="s">
        <v>17</v>
      </c>
      <c r="B9" s="6">
        <v>5940.0000000000009</v>
      </c>
      <c r="C9" s="6">
        <v>3675</v>
      </c>
      <c r="D9" s="6">
        <v>9615</v>
      </c>
    </row>
    <row r="10" spans="1:4" x14ac:dyDescent="0.25">
      <c r="A10" s="5" t="s">
        <v>15</v>
      </c>
      <c r="B10" s="6"/>
      <c r="C10" s="6">
        <v>690</v>
      </c>
      <c r="D10" s="6">
        <v>690</v>
      </c>
    </row>
    <row r="11" spans="1:4" x14ac:dyDescent="0.25">
      <c r="A11" s="5" t="s">
        <v>11</v>
      </c>
      <c r="B11" s="6">
        <v>5940.0000000000009</v>
      </c>
      <c r="C11" s="6"/>
      <c r="D11" s="6">
        <v>5940.0000000000009</v>
      </c>
    </row>
    <row r="12" spans="1:4" x14ac:dyDescent="0.25">
      <c r="A12" s="5" t="s">
        <v>14</v>
      </c>
      <c r="B12" s="6">
        <v>2970.0000000000005</v>
      </c>
      <c r="C12" s="6">
        <v>690</v>
      </c>
      <c r="D12" s="6">
        <v>3660.0000000000005</v>
      </c>
    </row>
    <row r="13" spans="1:4" x14ac:dyDescent="0.25">
      <c r="A13" s="5" t="s">
        <v>19</v>
      </c>
      <c r="B13" s="6"/>
      <c r="C13" s="6">
        <v>3975</v>
      </c>
      <c r="D13" s="6">
        <v>3975</v>
      </c>
    </row>
    <row r="14" spans="1:4" x14ac:dyDescent="0.25">
      <c r="A14" s="5" t="s">
        <v>18</v>
      </c>
      <c r="B14" s="6">
        <v>4950.0000000000009</v>
      </c>
      <c r="C14" s="6"/>
      <c r="D14" s="6">
        <v>4950.0000000000009</v>
      </c>
    </row>
    <row r="15" spans="1:4" x14ac:dyDescent="0.25">
      <c r="A15" s="5" t="s">
        <v>42</v>
      </c>
      <c r="B15" s="6">
        <v>29970</v>
      </c>
      <c r="C15" s="6">
        <v>17242.5</v>
      </c>
      <c r="D15" s="6">
        <v>47212.5</v>
      </c>
    </row>
  </sheetData>
  <pageMargins left="0.7" right="0.7" top="0.75" bottom="0.75" header="0.3" footer="0.3"/>
  <pageSetup paperSize="9" orientation="portrait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D7" sqref="D7"/>
    </sheetView>
  </sheetViews>
  <sheetFormatPr baseColWidth="10" defaultRowHeight="15" x14ac:dyDescent="0.25"/>
  <cols>
    <col min="4" max="4" width="14.7109375" customWidth="1"/>
    <col min="8" max="8" width="16.7109375" bestFit="1" customWidth="1"/>
    <col min="9" max="9" width="16.7109375" customWidth="1"/>
    <col min="11" max="11" width="16.28515625" customWidth="1"/>
    <col min="12" max="12" width="12.42578125" customWidth="1"/>
    <col min="13" max="13" width="12.28515625" customWidth="1"/>
    <col min="14" max="16" width="8" customWidth="1"/>
    <col min="17" max="17" width="12.5703125" customWidth="1"/>
    <col min="18" max="18" width="13.85546875" customWidth="1"/>
    <col min="19" max="19" width="12.5703125" customWidth="1"/>
    <col min="20" max="20" width="9.85546875" customWidth="1"/>
    <col min="21" max="21" width="12.85546875" customWidth="1"/>
    <col min="22" max="22" width="9.85546875" customWidth="1"/>
    <col min="23" max="23" width="12.85546875" bestFit="1" customWidth="1"/>
    <col min="24" max="24" width="11.42578125" customWidth="1"/>
    <col min="25" max="25" width="12.85546875" bestFit="1" customWidth="1"/>
    <col min="26" max="26" width="12.5703125" bestFit="1" customWidth="1"/>
    <col min="27" max="27" width="8" customWidth="1"/>
    <col min="28" max="28" width="9.7109375" customWidth="1"/>
    <col min="29" max="29" width="13.85546875" bestFit="1" customWidth="1"/>
    <col min="30" max="30" width="12.5703125" bestFit="1" customWidth="1"/>
  </cols>
  <sheetData>
    <row r="1" spans="1:12" x14ac:dyDescent="0.25">
      <c r="A1" t="s">
        <v>0</v>
      </c>
      <c r="B1" t="s">
        <v>40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44</v>
      </c>
      <c r="J1" t="s">
        <v>7</v>
      </c>
      <c r="K1" t="s">
        <v>8</v>
      </c>
      <c r="L1" t="s">
        <v>9</v>
      </c>
    </row>
    <row r="2" spans="1:12" x14ac:dyDescent="0.25">
      <c r="A2" s="1">
        <f>'Diario de ventas'!A2</f>
        <v>43467</v>
      </c>
      <c r="B2" s="2">
        <f t="shared" ref="B2:B44" si="0">WEEKDAY(A2)</f>
        <v>4</v>
      </c>
      <c r="C2" t="str">
        <f>'Diario de ventas'!B2</f>
        <v>Cliente 6</v>
      </c>
      <c r="D2" t="str">
        <f>'Diario de ventas'!C2</f>
        <v>Producto 1</v>
      </c>
      <c r="E2">
        <f>'Diario de ventas'!D2</f>
        <v>6</v>
      </c>
      <c r="F2">
        <f>VLOOKUP(D2,'Costes y margenes'!$A$2:$C$11,2)</f>
        <v>900</v>
      </c>
      <c r="G2">
        <f>VLOOKUP(D2,'Costes y margenes'!$A$2:$C$11,3)</f>
        <v>0.1</v>
      </c>
      <c r="H2">
        <f>F2*(1+G2)</f>
        <v>990.00000000000011</v>
      </c>
      <c r="I2">
        <f>H2*E2</f>
        <v>5940.0000000000009</v>
      </c>
      <c r="J2">
        <f>G2*F2*E2</f>
        <v>540</v>
      </c>
      <c r="K2" t="str">
        <f>VLOOKUP(D2,Productos!$A$2:$C$11,2)</f>
        <v>Equipos</v>
      </c>
      <c r="L2" t="str">
        <f>VLOOKUP(D2,Productos!$A$2:$C$11,3)</f>
        <v>Marca A</v>
      </c>
    </row>
    <row r="3" spans="1:12" x14ac:dyDescent="0.25">
      <c r="A3" s="1">
        <f>'Diario de ventas'!A3</f>
        <v>43467</v>
      </c>
      <c r="B3" s="2">
        <f t="shared" si="0"/>
        <v>4</v>
      </c>
      <c r="C3" t="str">
        <f>'Diario de ventas'!B3</f>
        <v>Cliente 2</v>
      </c>
      <c r="D3" t="str">
        <f>'Diario de ventas'!C3</f>
        <v>Producto 4</v>
      </c>
      <c r="E3">
        <f>'Diario de ventas'!D3</f>
        <v>1</v>
      </c>
      <c r="F3">
        <f>VLOOKUP(D3,'Costes y margenes'!$A$2:$C$11,2)</f>
        <v>400</v>
      </c>
      <c r="G3">
        <f>VLOOKUP(D3,'Costes y margenes'!$A$2:$C$11,3)</f>
        <v>0.12</v>
      </c>
      <c r="H3">
        <f t="shared" ref="H3:H44" si="1">F3*(1+G3)</f>
        <v>448.00000000000006</v>
      </c>
      <c r="I3">
        <f t="shared" ref="I3:I51" si="2">H3*E3</f>
        <v>448.00000000000006</v>
      </c>
      <c r="J3">
        <f t="shared" ref="J3:J45" si="3">G3*F3*E3</f>
        <v>48</v>
      </c>
      <c r="K3" t="str">
        <f>VLOOKUP(D3,Productos!$A$2:$C$11,2)</f>
        <v>Mobiliario</v>
      </c>
      <c r="L3" t="str">
        <f>VLOOKUP(D3,Productos!$A$2:$C$11,3)</f>
        <v>Marca C</v>
      </c>
    </row>
    <row r="4" spans="1:12" x14ac:dyDescent="0.25">
      <c r="A4" s="1">
        <f>'Diario de ventas'!A4</f>
        <v>43467</v>
      </c>
      <c r="B4" s="2">
        <f t="shared" si="0"/>
        <v>4</v>
      </c>
      <c r="C4" t="str">
        <f>'Diario de ventas'!B4</f>
        <v>Cliente 1</v>
      </c>
      <c r="D4" t="str">
        <f>'Diario de ventas'!C4</f>
        <v>Producto 5</v>
      </c>
      <c r="E4">
        <f>'Diario de ventas'!D4</f>
        <v>4</v>
      </c>
      <c r="F4">
        <f>VLOOKUP(D4,'Costes y margenes'!$A$2:$C$11,2)</f>
        <v>200</v>
      </c>
      <c r="G4">
        <f>VLOOKUP(D4,'Costes y margenes'!$A$2:$C$11,3)</f>
        <v>0.09</v>
      </c>
      <c r="H4">
        <f t="shared" si="1"/>
        <v>218.00000000000003</v>
      </c>
      <c r="I4">
        <f t="shared" si="2"/>
        <v>872.00000000000011</v>
      </c>
      <c r="J4">
        <f t="shared" si="3"/>
        <v>72</v>
      </c>
      <c r="K4" t="str">
        <f>VLOOKUP(D4,Productos!$A$2:$C$11,2)</f>
        <v>Herramientas</v>
      </c>
      <c r="L4" t="str">
        <f>VLOOKUP(D4,Productos!$A$2:$C$11,3)</f>
        <v>Marca D</v>
      </c>
    </row>
    <row r="5" spans="1:12" x14ac:dyDescent="0.25">
      <c r="A5" s="1">
        <f>'Diario de ventas'!A5</f>
        <v>43468</v>
      </c>
      <c r="B5" s="2">
        <f t="shared" si="0"/>
        <v>5</v>
      </c>
      <c r="C5" t="str">
        <f>'Diario de ventas'!B5</f>
        <v>Cliente 1</v>
      </c>
      <c r="D5" t="str">
        <f>'Diario de ventas'!C5</f>
        <v>Producto 1</v>
      </c>
      <c r="E5">
        <f>'Diario de ventas'!D5</f>
        <v>2</v>
      </c>
      <c r="F5">
        <f>VLOOKUP(D5,'Costes y margenes'!$A$2:$C$11,2)</f>
        <v>900</v>
      </c>
      <c r="G5">
        <f>VLOOKUP(D5,'Costes y margenes'!$A$2:$C$11,3)</f>
        <v>0.1</v>
      </c>
      <c r="H5">
        <f t="shared" si="1"/>
        <v>990.00000000000011</v>
      </c>
      <c r="I5">
        <f t="shared" si="2"/>
        <v>1980.0000000000002</v>
      </c>
      <c r="J5">
        <f t="shared" si="3"/>
        <v>180</v>
      </c>
      <c r="K5" t="str">
        <f>VLOOKUP(D5,Productos!$A$2:$C$11,2)</f>
        <v>Equipos</v>
      </c>
      <c r="L5" t="str">
        <f>VLOOKUP(D5,Productos!$A$2:$C$11,3)</f>
        <v>Marca A</v>
      </c>
    </row>
    <row r="6" spans="1:12" x14ac:dyDescent="0.25">
      <c r="A6" s="1">
        <f>'Diario de ventas'!A6</f>
        <v>43468</v>
      </c>
      <c r="B6" s="2">
        <f t="shared" si="0"/>
        <v>5</v>
      </c>
      <c r="C6" t="str">
        <f>'Diario de ventas'!B6</f>
        <v>Cliente 10</v>
      </c>
      <c r="D6" t="str">
        <f>'Diario de ventas'!C6</f>
        <v>Producto 7</v>
      </c>
      <c r="E6">
        <f>'Diario de ventas'!D6</f>
        <v>5</v>
      </c>
      <c r="F6">
        <f>VLOOKUP(D6,'Costes y margenes'!$A$2:$C$11,2)</f>
        <v>350</v>
      </c>
      <c r="G6">
        <f>VLOOKUP(D6,'Costes y margenes'!$A$2:$C$11,3)</f>
        <v>7.0000000000000007E-2</v>
      </c>
      <c r="H6">
        <f t="shared" si="1"/>
        <v>374.5</v>
      </c>
      <c r="I6">
        <f t="shared" si="2"/>
        <v>1872.5</v>
      </c>
      <c r="J6">
        <f t="shared" si="3"/>
        <v>122.50000000000001</v>
      </c>
      <c r="K6" t="str">
        <f>VLOOKUP(D6,Productos!$A$2:$C$11,2)</f>
        <v>Repuestos</v>
      </c>
      <c r="L6" t="str">
        <f>VLOOKUP(D6,Productos!$A$2:$C$11,3)</f>
        <v>Marca C</v>
      </c>
    </row>
    <row r="7" spans="1:12" x14ac:dyDescent="0.25">
      <c r="A7" s="1">
        <f>'Diario de ventas'!A7</f>
        <v>43468</v>
      </c>
      <c r="B7" s="2">
        <f t="shared" si="0"/>
        <v>5</v>
      </c>
      <c r="C7" t="str">
        <f>'Diario de ventas'!B7</f>
        <v>Cliente 7</v>
      </c>
      <c r="D7" t="str">
        <f>'Diario de ventas'!C7</f>
        <v>Producto 3</v>
      </c>
      <c r="E7">
        <f>'Diario de ventas'!D7</f>
        <v>4</v>
      </c>
      <c r="F7">
        <f>VLOOKUP(D7,'Costes y margenes'!$A$2:$C$11,2)</f>
        <v>150</v>
      </c>
      <c r="G7">
        <f>VLOOKUP(D7,'Costes y margenes'!$A$2:$C$11,3)</f>
        <v>0.15</v>
      </c>
      <c r="H7">
        <f t="shared" si="1"/>
        <v>172.5</v>
      </c>
      <c r="I7">
        <f t="shared" si="2"/>
        <v>690</v>
      </c>
      <c r="J7">
        <f t="shared" si="3"/>
        <v>90</v>
      </c>
      <c r="K7" t="str">
        <f>VLOOKUP(D7,Productos!$A$2:$C$11,2)</f>
        <v>Repuestos</v>
      </c>
      <c r="L7" t="str">
        <f>VLOOKUP(D7,Productos!$A$2:$C$11,3)</f>
        <v>Marca B</v>
      </c>
    </row>
    <row r="8" spans="1:12" x14ac:dyDescent="0.25">
      <c r="A8" s="1">
        <f>'Diario de ventas'!A8</f>
        <v>43468</v>
      </c>
      <c r="B8" s="2">
        <f t="shared" si="0"/>
        <v>5</v>
      </c>
      <c r="C8" t="str">
        <f>'Diario de ventas'!B8</f>
        <v>Cliente 5</v>
      </c>
      <c r="D8" t="str">
        <f>'Diario de ventas'!C8</f>
        <v>Producto 4</v>
      </c>
      <c r="E8">
        <f>'Diario de ventas'!D8</f>
        <v>4</v>
      </c>
      <c r="F8">
        <f>VLOOKUP(D8,'Costes y margenes'!$A$2:$C$11,2)</f>
        <v>400</v>
      </c>
      <c r="G8">
        <f>VLOOKUP(D8,'Costes y margenes'!$A$2:$C$11,3)</f>
        <v>0.12</v>
      </c>
      <c r="H8">
        <f t="shared" si="1"/>
        <v>448.00000000000006</v>
      </c>
      <c r="I8">
        <f t="shared" si="2"/>
        <v>1792.0000000000002</v>
      </c>
      <c r="J8">
        <f t="shared" si="3"/>
        <v>192</v>
      </c>
      <c r="K8" t="str">
        <f>VLOOKUP(D8,Productos!$A$2:$C$11,2)</f>
        <v>Mobiliario</v>
      </c>
      <c r="L8" t="str">
        <f>VLOOKUP(D8,Productos!$A$2:$C$11,3)</f>
        <v>Marca C</v>
      </c>
    </row>
    <row r="9" spans="1:12" x14ac:dyDescent="0.25">
      <c r="A9" s="1">
        <f>'Diario de ventas'!A9</f>
        <v>43468</v>
      </c>
      <c r="B9" s="2">
        <f t="shared" si="0"/>
        <v>5</v>
      </c>
      <c r="C9" t="str">
        <f>'Diario de ventas'!B9</f>
        <v>Cliente 6</v>
      </c>
      <c r="D9" t="str">
        <f>'Diario de ventas'!C9</f>
        <v>Producto 5</v>
      </c>
      <c r="E9">
        <f>'Diario de ventas'!D9</f>
        <v>1</v>
      </c>
      <c r="F9">
        <f>VLOOKUP(D9,'Costes y margenes'!$A$2:$C$11,2)</f>
        <v>200</v>
      </c>
      <c r="G9">
        <f>VLOOKUP(D9,'Costes y margenes'!$A$2:$C$11,3)</f>
        <v>0.09</v>
      </c>
      <c r="H9">
        <f t="shared" si="1"/>
        <v>218.00000000000003</v>
      </c>
      <c r="I9">
        <f t="shared" si="2"/>
        <v>218.00000000000003</v>
      </c>
      <c r="J9">
        <f t="shared" si="3"/>
        <v>18</v>
      </c>
      <c r="K9" t="str">
        <f>VLOOKUP(D9,Productos!$A$2:$C$11,2)</f>
        <v>Herramientas</v>
      </c>
      <c r="L9" t="str">
        <f>VLOOKUP(D9,Productos!$A$2:$C$11,3)</f>
        <v>Marca D</v>
      </c>
    </row>
    <row r="10" spans="1:12" x14ac:dyDescent="0.25">
      <c r="A10" s="1">
        <f>'Diario de ventas'!A10</f>
        <v>43468</v>
      </c>
      <c r="B10" s="2">
        <f t="shared" si="0"/>
        <v>5</v>
      </c>
      <c r="C10" t="str">
        <f>'Diario de ventas'!B10</f>
        <v>Cliente 3</v>
      </c>
      <c r="D10" t="str">
        <f>'Diario de ventas'!C10</f>
        <v>Producto 6</v>
      </c>
      <c r="E10">
        <f>'Diario de ventas'!D10</f>
        <v>3</v>
      </c>
      <c r="F10">
        <f>VLOOKUP(D10,'Costes y margenes'!$A$2:$C$11,2)</f>
        <v>700</v>
      </c>
      <c r="G10">
        <f>VLOOKUP(D10,'Costes y margenes'!$A$2:$C$11,3)</f>
        <v>0.05</v>
      </c>
      <c r="H10">
        <f t="shared" si="1"/>
        <v>735</v>
      </c>
      <c r="I10">
        <f t="shared" si="2"/>
        <v>2205</v>
      </c>
      <c r="J10">
        <f t="shared" si="3"/>
        <v>105</v>
      </c>
      <c r="K10" t="str">
        <f>VLOOKUP(D10,Productos!$A$2:$C$11,2)</f>
        <v>Equipos</v>
      </c>
      <c r="L10" t="str">
        <f>VLOOKUP(D10,Productos!$A$2:$C$11,3)</f>
        <v>Marca B</v>
      </c>
    </row>
    <row r="11" spans="1:12" x14ac:dyDescent="0.25">
      <c r="A11" s="1">
        <f>'Diario de ventas'!A11</f>
        <v>43468</v>
      </c>
      <c r="B11" s="2">
        <f t="shared" si="0"/>
        <v>5</v>
      </c>
      <c r="C11" t="str">
        <f>'Diario de ventas'!B11</f>
        <v>Cliente 7</v>
      </c>
      <c r="D11" t="str">
        <f>'Diario de ventas'!C11</f>
        <v>Producto 5</v>
      </c>
      <c r="E11">
        <f>'Diario de ventas'!D11</f>
        <v>6</v>
      </c>
      <c r="F11">
        <f>VLOOKUP(D11,'Costes y margenes'!$A$2:$C$11,2)</f>
        <v>200</v>
      </c>
      <c r="G11">
        <f>VLOOKUP(D11,'Costes y margenes'!$A$2:$C$11,3)</f>
        <v>0.09</v>
      </c>
      <c r="H11">
        <f t="shared" si="1"/>
        <v>218.00000000000003</v>
      </c>
      <c r="I11">
        <f t="shared" si="2"/>
        <v>1308.0000000000002</v>
      </c>
      <c r="J11">
        <f t="shared" si="3"/>
        <v>108</v>
      </c>
      <c r="K11" t="str">
        <f>VLOOKUP(D11,Productos!$A$2:$C$11,2)</f>
        <v>Herramientas</v>
      </c>
      <c r="L11" t="str">
        <f>VLOOKUP(D11,Productos!$A$2:$C$11,3)</f>
        <v>Marca D</v>
      </c>
    </row>
    <row r="12" spans="1:12" x14ac:dyDescent="0.25">
      <c r="A12" s="1">
        <f>'Diario de ventas'!A12</f>
        <v>43468</v>
      </c>
      <c r="B12" s="2">
        <f t="shared" si="0"/>
        <v>5</v>
      </c>
      <c r="C12" t="str">
        <f>'Diario de ventas'!B12</f>
        <v>Cliente 2</v>
      </c>
      <c r="D12" t="str">
        <f>'Diario de ventas'!C12</f>
        <v>Producto 3</v>
      </c>
      <c r="E12">
        <f>'Diario de ventas'!D12</f>
        <v>1</v>
      </c>
      <c r="F12">
        <f>VLOOKUP(D12,'Costes y margenes'!$A$2:$C$11,2)</f>
        <v>150</v>
      </c>
      <c r="G12">
        <f>VLOOKUP(D12,'Costes y margenes'!$A$2:$C$11,3)</f>
        <v>0.15</v>
      </c>
      <c r="H12">
        <f t="shared" si="1"/>
        <v>172.5</v>
      </c>
      <c r="I12">
        <f t="shared" si="2"/>
        <v>172.5</v>
      </c>
      <c r="J12">
        <f t="shared" si="3"/>
        <v>22.5</v>
      </c>
      <c r="K12" t="str">
        <f>VLOOKUP(D12,Productos!$A$2:$C$11,2)</f>
        <v>Repuestos</v>
      </c>
      <c r="L12" t="str">
        <f>VLOOKUP(D12,Productos!$A$2:$C$11,3)</f>
        <v>Marca B</v>
      </c>
    </row>
    <row r="13" spans="1:12" x14ac:dyDescent="0.25">
      <c r="A13" s="1">
        <f>'Diario de ventas'!A13</f>
        <v>43468</v>
      </c>
      <c r="B13" s="2">
        <f t="shared" si="0"/>
        <v>5</v>
      </c>
      <c r="C13" t="str">
        <f>'Diario de ventas'!B13</f>
        <v>Cliente 2</v>
      </c>
      <c r="D13" t="str">
        <f>'Diario de ventas'!C13</f>
        <v>Producto 6</v>
      </c>
      <c r="E13">
        <f>'Diario de ventas'!D13</f>
        <v>1</v>
      </c>
      <c r="F13">
        <f>VLOOKUP(D13,'Costes y margenes'!$A$2:$C$11,2)</f>
        <v>700</v>
      </c>
      <c r="G13">
        <f>VLOOKUP(D13,'Costes y margenes'!$A$2:$C$11,3)</f>
        <v>0.05</v>
      </c>
      <c r="H13">
        <f t="shared" si="1"/>
        <v>735</v>
      </c>
      <c r="I13">
        <f t="shared" si="2"/>
        <v>735</v>
      </c>
      <c r="J13">
        <f t="shared" si="3"/>
        <v>35</v>
      </c>
      <c r="K13" t="str">
        <f>VLOOKUP(D13,Productos!$A$2:$C$11,2)</f>
        <v>Equipos</v>
      </c>
      <c r="L13" t="str">
        <f>VLOOKUP(D13,Productos!$A$2:$C$11,3)</f>
        <v>Marca B</v>
      </c>
    </row>
    <row r="14" spans="1:12" x14ac:dyDescent="0.25">
      <c r="A14" s="1">
        <f>'Diario de ventas'!A14</f>
        <v>43468</v>
      </c>
      <c r="B14" s="2">
        <f t="shared" si="0"/>
        <v>5</v>
      </c>
      <c r="C14" t="str">
        <f>'Diario de ventas'!B14</f>
        <v>Cliente 3</v>
      </c>
      <c r="D14" t="str">
        <f>'Diario de ventas'!C14</f>
        <v>Producto 6</v>
      </c>
      <c r="E14">
        <f>'Diario de ventas'!D14</f>
        <v>6</v>
      </c>
      <c r="F14">
        <f>VLOOKUP(D14,'Costes y margenes'!$A$2:$C$11,2)</f>
        <v>700</v>
      </c>
      <c r="G14">
        <f>VLOOKUP(D14,'Costes y margenes'!$A$2:$C$11,3)</f>
        <v>0.05</v>
      </c>
      <c r="H14">
        <f t="shared" si="1"/>
        <v>735</v>
      </c>
      <c r="I14">
        <f t="shared" si="2"/>
        <v>4410</v>
      </c>
      <c r="J14">
        <f t="shared" si="3"/>
        <v>210</v>
      </c>
      <c r="K14" t="str">
        <f>VLOOKUP(D14,Productos!$A$2:$C$11,2)</f>
        <v>Equipos</v>
      </c>
      <c r="L14" t="str">
        <f>VLOOKUP(D14,Productos!$A$2:$C$11,3)</f>
        <v>Marca B</v>
      </c>
    </row>
    <row r="15" spans="1:12" x14ac:dyDescent="0.25">
      <c r="A15" s="1">
        <f>'Diario de ventas'!A15</f>
        <v>43468</v>
      </c>
      <c r="B15" s="2">
        <f t="shared" si="0"/>
        <v>5</v>
      </c>
      <c r="C15" t="str">
        <f>'Diario de ventas'!B15</f>
        <v>Cliente 4</v>
      </c>
      <c r="D15" t="str">
        <f>'Diario de ventas'!C15</f>
        <v>Producto 1</v>
      </c>
      <c r="E15">
        <f>'Diario de ventas'!D15</f>
        <v>6</v>
      </c>
      <c r="F15">
        <f>VLOOKUP(D15,'Costes y margenes'!$A$2:$C$11,2)</f>
        <v>900</v>
      </c>
      <c r="G15">
        <f>VLOOKUP(D15,'Costes y margenes'!$A$2:$C$11,3)</f>
        <v>0.1</v>
      </c>
      <c r="H15">
        <f t="shared" si="1"/>
        <v>990.00000000000011</v>
      </c>
      <c r="I15">
        <f t="shared" si="2"/>
        <v>5940.0000000000009</v>
      </c>
      <c r="J15">
        <f t="shared" si="3"/>
        <v>540</v>
      </c>
      <c r="K15" t="str">
        <f>VLOOKUP(D15,Productos!$A$2:$C$11,2)</f>
        <v>Equipos</v>
      </c>
      <c r="L15" t="str">
        <f>VLOOKUP(D15,Productos!$A$2:$C$11,3)</f>
        <v>Marca A</v>
      </c>
    </row>
    <row r="16" spans="1:12" x14ac:dyDescent="0.25">
      <c r="A16" s="1">
        <f>'Diario de ventas'!A16</f>
        <v>43468</v>
      </c>
      <c r="B16" s="2">
        <f t="shared" si="0"/>
        <v>5</v>
      </c>
      <c r="C16" t="str">
        <f>'Diario de ventas'!B16</f>
        <v>Cliente 5</v>
      </c>
      <c r="D16" t="str">
        <f>'Diario de ventas'!C16</f>
        <v>Producto 7</v>
      </c>
      <c r="E16">
        <f>'Diario de ventas'!D16</f>
        <v>4</v>
      </c>
      <c r="F16">
        <f>VLOOKUP(D16,'Costes y margenes'!$A$2:$C$11,2)</f>
        <v>350</v>
      </c>
      <c r="G16">
        <f>VLOOKUP(D16,'Costes y margenes'!$A$2:$C$11,3)</f>
        <v>7.0000000000000007E-2</v>
      </c>
      <c r="H16">
        <f t="shared" si="1"/>
        <v>374.5</v>
      </c>
      <c r="I16">
        <f t="shared" si="2"/>
        <v>1498</v>
      </c>
      <c r="J16">
        <f t="shared" si="3"/>
        <v>98.000000000000014</v>
      </c>
      <c r="K16" t="str">
        <f>VLOOKUP(D16,Productos!$A$2:$C$11,2)</f>
        <v>Repuestos</v>
      </c>
      <c r="L16" t="str">
        <f>VLOOKUP(D16,Productos!$A$2:$C$11,3)</f>
        <v>Marca C</v>
      </c>
    </row>
    <row r="17" spans="1:12" x14ac:dyDescent="0.25">
      <c r="A17" s="1">
        <f>'Diario de ventas'!A17</f>
        <v>43468</v>
      </c>
      <c r="B17" s="2">
        <f t="shared" si="0"/>
        <v>5</v>
      </c>
      <c r="C17" t="str">
        <f>'Diario de ventas'!B17</f>
        <v>Cliente 9</v>
      </c>
      <c r="D17" t="str">
        <f>'Diario de ventas'!C17</f>
        <v>Producto 1</v>
      </c>
      <c r="E17">
        <f>'Diario de ventas'!D17</f>
        <v>5</v>
      </c>
      <c r="F17">
        <f>VLOOKUP(D17,'Costes y margenes'!$A$2:$C$11,2)</f>
        <v>900</v>
      </c>
      <c r="G17">
        <f>VLOOKUP(D17,'Costes y margenes'!$A$2:$C$11,3)</f>
        <v>0.1</v>
      </c>
      <c r="H17">
        <f t="shared" si="1"/>
        <v>990.00000000000011</v>
      </c>
      <c r="I17">
        <f t="shared" si="2"/>
        <v>4950.0000000000009</v>
      </c>
      <c r="J17">
        <f t="shared" si="3"/>
        <v>450</v>
      </c>
      <c r="K17" t="str">
        <f>VLOOKUP(D17,Productos!$A$2:$C$11,2)</f>
        <v>Equipos</v>
      </c>
      <c r="L17" t="str">
        <f>VLOOKUP(D17,Productos!$A$2:$C$11,3)</f>
        <v>Marca A</v>
      </c>
    </row>
    <row r="18" spans="1:12" x14ac:dyDescent="0.25">
      <c r="A18" s="1">
        <f>'Diario de ventas'!A18</f>
        <v>43469</v>
      </c>
      <c r="B18" s="2">
        <f t="shared" si="0"/>
        <v>6</v>
      </c>
      <c r="C18" t="str">
        <f>'Diario de ventas'!B18</f>
        <v>Cliente 6</v>
      </c>
      <c r="D18" t="str">
        <f>'Diario de ventas'!C18</f>
        <v>Producto 5</v>
      </c>
      <c r="E18">
        <f>'Diario de ventas'!D18</f>
        <v>3</v>
      </c>
      <c r="F18">
        <f>VLOOKUP(D18,'Costes y margenes'!$A$2:$C$11,2)</f>
        <v>200</v>
      </c>
      <c r="G18">
        <f>VLOOKUP(D18,'Costes y margenes'!$A$2:$C$11,3)</f>
        <v>0.09</v>
      </c>
      <c r="H18">
        <f t="shared" si="1"/>
        <v>218.00000000000003</v>
      </c>
      <c r="I18">
        <f t="shared" si="2"/>
        <v>654.00000000000011</v>
      </c>
      <c r="J18">
        <f t="shared" si="3"/>
        <v>54</v>
      </c>
      <c r="K18" t="str">
        <f>VLOOKUP(D18,Productos!$A$2:$C$11,2)</f>
        <v>Herramientas</v>
      </c>
      <c r="L18" t="str">
        <f>VLOOKUP(D18,Productos!$A$2:$C$11,3)</f>
        <v>Marca D</v>
      </c>
    </row>
    <row r="19" spans="1:12" x14ac:dyDescent="0.25">
      <c r="A19" s="1">
        <f>'Diario de ventas'!A19</f>
        <v>43469</v>
      </c>
      <c r="B19" s="2">
        <f t="shared" si="0"/>
        <v>6</v>
      </c>
      <c r="C19" t="str">
        <f>'Diario de ventas'!B19</f>
        <v>Cliente 2</v>
      </c>
      <c r="D19" t="str">
        <f>'Diario de ventas'!C19</f>
        <v>Producto 4</v>
      </c>
      <c r="E19">
        <f>'Diario de ventas'!D19</f>
        <v>4</v>
      </c>
      <c r="F19">
        <f>VLOOKUP(D19,'Costes y margenes'!$A$2:$C$11,2)</f>
        <v>400</v>
      </c>
      <c r="G19">
        <f>VLOOKUP(D19,'Costes y margenes'!$A$2:$C$11,3)</f>
        <v>0.12</v>
      </c>
      <c r="H19">
        <f t="shared" si="1"/>
        <v>448.00000000000006</v>
      </c>
      <c r="I19">
        <f t="shared" si="2"/>
        <v>1792.0000000000002</v>
      </c>
      <c r="J19">
        <f t="shared" si="3"/>
        <v>192</v>
      </c>
      <c r="K19" t="str">
        <f>VLOOKUP(D19,Productos!$A$2:$C$11,2)</f>
        <v>Mobiliario</v>
      </c>
      <c r="L19" t="str">
        <f>VLOOKUP(D19,Productos!$A$2:$C$11,3)</f>
        <v>Marca C</v>
      </c>
    </row>
    <row r="20" spans="1:12" x14ac:dyDescent="0.25">
      <c r="A20" s="1">
        <f>'Diario de ventas'!A20</f>
        <v>43471</v>
      </c>
      <c r="B20" s="2">
        <f t="shared" si="0"/>
        <v>1</v>
      </c>
      <c r="C20" t="str">
        <f>'Diario de ventas'!B20</f>
        <v>Cliente 8</v>
      </c>
      <c r="D20" t="str">
        <f>'Diario de ventas'!C20</f>
        <v>Producto 6</v>
      </c>
      <c r="E20">
        <f>'Diario de ventas'!D20</f>
        <v>4</v>
      </c>
      <c r="F20">
        <f>VLOOKUP(D20,'Costes y margenes'!$A$2:$C$11,2)</f>
        <v>700</v>
      </c>
      <c r="G20">
        <f>VLOOKUP(D20,'Costes y margenes'!$A$2:$C$11,3)</f>
        <v>0.05</v>
      </c>
      <c r="H20">
        <f t="shared" si="1"/>
        <v>735</v>
      </c>
      <c r="I20">
        <f t="shared" si="2"/>
        <v>2940</v>
      </c>
      <c r="J20">
        <f t="shared" si="3"/>
        <v>140</v>
      </c>
      <c r="K20" t="str">
        <f>VLOOKUP(D20,Productos!$A$2:$C$11,2)</f>
        <v>Equipos</v>
      </c>
      <c r="L20" t="str">
        <f>VLOOKUP(D20,Productos!$A$2:$C$11,3)</f>
        <v>Marca B</v>
      </c>
    </row>
    <row r="21" spans="1:12" x14ac:dyDescent="0.25">
      <c r="A21" s="1">
        <f>'Diario de ventas'!A21</f>
        <v>43471</v>
      </c>
      <c r="B21" s="2">
        <f t="shared" si="0"/>
        <v>1</v>
      </c>
      <c r="C21" t="str">
        <f>'Diario de ventas'!B21</f>
        <v>Cliente 7</v>
      </c>
      <c r="D21" t="str">
        <f>'Diario de ventas'!C21</f>
        <v>Producto 1</v>
      </c>
      <c r="E21">
        <f>'Diario de ventas'!D21</f>
        <v>3</v>
      </c>
      <c r="F21">
        <f>VLOOKUP(D21,'Costes y margenes'!$A$2:$C$11,2)</f>
        <v>900</v>
      </c>
      <c r="G21">
        <f>VLOOKUP(D21,'Costes y margenes'!$A$2:$C$11,3)</f>
        <v>0.1</v>
      </c>
      <c r="H21">
        <f t="shared" si="1"/>
        <v>990.00000000000011</v>
      </c>
      <c r="I21">
        <f t="shared" si="2"/>
        <v>2970.0000000000005</v>
      </c>
      <c r="J21">
        <f t="shared" si="3"/>
        <v>270</v>
      </c>
      <c r="K21" t="str">
        <f>VLOOKUP(D21,Productos!$A$2:$C$11,2)</f>
        <v>Equipos</v>
      </c>
      <c r="L21" t="str">
        <f>VLOOKUP(D21,Productos!$A$2:$C$11,3)</f>
        <v>Marca A</v>
      </c>
    </row>
    <row r="22" spans="1:12" x14ac:dyDescent="0.25">
      <c r="A22" s="1">
        <f>'Diario de ventas'!A22</f>
        <v>43471</v>
      </c>
      <c r="B22" s="2">
        <f t="shared" si="0"/>
        <v>1</v>
      </c>
      <c r="C22" t="str">
        <f>'Diario de ventas'!B22</f>
        <v>Cliente 5</v>
      </c>
      <c r="D22" t="str">
        <f>'Diario de ventas'!C22</f>
        <v>Producto 3</v>
      </c>
      <c r="E22">
        <f>'Diario de ventas'!D22</f>
        <v>4</v>
      </c>
      <c r="F22">
        <f>VLOOKUP(D22,'Costes y margenes'!$A$2:$C$11,2)</f>
        <v>150</v>
      </c>
      <c r="G22">
        <f>VLOOKUP(D22,'Costes y margenes'!$A$2:$C$11,3)</f>
        <v>0.15</v>
      </c>
      <c r="H22">
        <f t="shared" si="1"/>
        <v>172.5</v>
      </c>
      <c r="I22">
        <f t="shared" si="2"/>
        <v>690</v>
      </c>
      <c r="J22">
        <f t="shared" si="3"/>
        <v>90</v>
      </c>
      <c r="K22" t="str">
        <f>VLOOKUP(D22,Productos!$A$2:$C$11,2)</f>
        <v>Repuestos</v>
      </c>
      <c r="L22" t="str">
        <f>VLOOKUP(D22,Productos!$A$2:$C$11,3)</f>
        <v>Marca B</v>
      </c>
    </row>
    <row r="23" spans="1:12" x14ac:dyDescent="0.25">
      <c r="A23" s="1">
        <f>'Diario de ventas'!A23</f>
        <v>43472</v>
      </c>
      <c r="B23" s="2">
        <f t="shared" si="0"/>
        <v>2</v>
      </c>
      <c r="C23" t="str">
        <f>'Diario de ventas'!B23</f>
        <v>Cliente 4</v>
      </c>
      <c r="D23" t="str">
        <f>'Diario de ventas'!C23</f>
        <v>Producto 5</v>
      </c>
      <c r="E23">
        <f>'Diario de ventas'!D23</f>
        <v>2</v>
      </c>
      <c r="F23">
        <f>VLOOKUP(D23,'Costes y margenes'!$A$2:$C$11,2)</f>
        <v>200</v>
      </c>
      <c r="G23">
        <f>VLOOKUP(D23,'Costes y margenes'!$A$2:$C$11,3)</f>
        <v>0.09</v>
      </c>
      <c r="H23">
        <f t="shared" si="1"/>
        <v>218.00000000000003</v>
      </c>
      <c r="I23">
        <f t="shared" si="2"/>
        <v>436.00000000000006</v>
      </c>
      <c r="J23">
        <f t="shared" si="3"/>
        <v>36</v>
      </c>
      <c r="K23" t="str">
        <f>VLOOKUP(D23,Productos!$A$2:$C$11,2)</f>
        <v>Herramientas</v>
      </c>
      <c r="L23" t="str">
        <f>VLOOKUP(D23,Productos!$A$2:$C$11,3)</f>
        <v>Marca D</v>
      </c>
    </row>
    <row r="24" spans="1:12" x14ac:dyDescent="0.25">
      <c r="A24" s="1">
        <f>'Diario de ventas'!A24</f>
        <v>43473</v>
      </c>
      <c r="B24" s="2">
        <f t="shared" si="0"/>
        <v>3</v>
      </c>
      <c r="C24" t="str">
        <f>'Diario de ventas'!B24</f>
        <v>Cliente 5</v>
      </c>
      <c r="D24" t="str">
        <f>'Diario de ventas'!C24</f>
        <v>Producto 5</v>
      </c>
      <c r="E24">
        <f>'Diario de ventas'!D24</f>
        <v>2</v>
      </c>
      <c r="F24">
        <f>VLOOKUP(D24,'Costes y margenes'!$A$2:$C$11,2)</f>
        <v>200</v>
      </c>
      <c r="G24">
        <f>VLOOKUP(D24,'Costes y margenes'!$A$2:$C$11,3)</f>
        <v>0.09</v>
      </c>
      <c r="H24">
        <f t="shared" si="1"/>
        <v>218.00000000000003</v>
      </c>
      <c r="I24">
        <f t="shared" si="2"/>
        <v>436.00000000000006</v>
      </c>
      <c r="J24">
        <f t="shared" si="3"/>
        <v>36</v>
      </c>
      <c r="K24" t="str">
        <f>VLOOKUP(D24,Productos!$A$2:$C$11,2)</f>
        <v>Herramientas</v>
      </c>
      <c r="L24" t="str">
        <f>VLOOKUP(D24,Productos!$A$2:$C$11,3)</f>
        <v>Marca D</v>
      </c>
    </row>
    <row r="25" spans="1:12" x14ac:dyDescent="0.25">
      <c r="A25" s="1">
        <f>'Diario de ventas'!A25</f>
        <v>43473</v>
      </c>
      <c r="B25" s="2">
        <f t="shared" si="0"/>
        <v>3</v>
      </c>
      <c r="C25" t="str">
        <f>'Diario de ventas'!B25</f>
        <v>Cliente 6</v>
      </c>
      <c r="D25" t="str">
        <f>'Diario de ventas'!C25</f>
        <v>Producto 7</v>
      </c>
      <c r="E25">
        <f>'Diario de ventas'!D25</f>
        <v>1</v>
      </c>
      <c r="F25">
        <f>VLOOKUP(D25,'Costes y margenes'!$A$2:$C$11,2)</f>
        <v>350</v>
      </c>
      <c r="G25">
        <f>VLOOKUP(D25,'Costes y margenes'!$A$2:$C$11,3)</f>
        <v>7.0000000000000007E-2</v>
      </c>
      <c r="H25">
        <f t="shared" si="1"/>
        <v>374.5</v>
      </c>
      <c r="I25">
        <f t="shared" si="2"/>
        <v>374.5</v>
      </c>
      <c r="J25">
        <f t="shared" si="3"/>
        <v>24.500000000000004</v>
      </c>
      <c r="K25" t="str">
        <f>VLOOKUP(D25,Productos!$A$2:$C$11,2)</f>
        <v>Repuestos</v>
      </c>
      <c r="L25" t="str">
        <f>VLOOKUP(D25,Productos!$A$2:$C$11,3)</f>
        <v>Marca C</v>
      </c>
    </row>
    <row r="26" spans="1:12" x14ac:dyDescent="0.25">
      <c r="A26" s="1">
        <f>'Diario de ventas'!A26</f>
        <v>43473</v>
      </c>
      <c r="B26" s="2">
        <f t="shared" si="0"/>
        <v>3</v>
      </c>
      <c r="C26" t="str">
        <f>'Diario de ventas'!B26</f>
        <v>Cliente 7</v>
      </c>
      <c r="D26" t="str">
        <f>'Diario de ventas'!C26</f>
        <v>Producto 7</v>
      </c>
      <c r="E26">
        <f>'Diario de ventas'!D26</f>
        <v>3</v>
      </c>
      <c r="F26">
        <f>VLOOKUP(D26,'Costes y margenes'!$A$2:$C$11,2)</f>
        <v>350</v>
      </c>
      <c r="G26">
        <f>VLOOKUP(D26,'Costes y margenes'!$A$2:$C$11,3)</f>
        <v>7.0000000000000007E-2</v>
      </c>
      <c r="H26">
        <f t="shared" si="1"/>
        <v>374.5</v>
      </c>
      <c r="I26">
        <f t="shared" si="2"/>
        <v>1123.5</v>
      </c>
      <c r="J26">
        <f t="shared" si="3"/>
        <v>73.500000000000014</v>
      </c>
      <c r="K26" t="str">
        <f>VLOOKUP(D26,Productos!$A$2:$C$11,2)</f>
        <v>Repuestos</v>
      </c>
      <c r="L26" t="str">
        <f>VLOOKUP(D26,Productos!$A$2:$C$11,3)</f>
        <v>Marca C</v>
      </c>
    </row>
    <row r="27" spans="1:12" x14ac:dyDescent="0.25">
      <c r="A27" s="1">
        <f>'Diario de ventas'!A27</f>
        <v>43474</v>
      </c>
      <c r="B27" s="2">
        <f t="shared" si="0"/>
        <v>4</v>
      </c>
      <c r="C27" t="str">
        <f>'Diario de ventas'!B27</f>
        <v>Cliente 3</v>
      </c>
      <c r="D27" t="str">
        <f>'Diario de ventas'!C27</f>
        <v>Producto 2</v>
      </c>
      <c r="E27">
        <f>'Diario de ventas'!D27</f>
        <v>3</v>
      </c>
      <c r="F27">
        <f>VLOOKUP(D27,'Costes y margenes'!$A$2:$C$11,2)</f>
        <v>600</v>
      </c>
      <c r="G27">
        <f>VLOOKUP(D27,'Costes y margenes'!$A$2:$C$11,3)</f>
        <v>0.08</v>
      </c>
      <c r="H27">
        <f t="shared" si="1"/>
        <v>648</v>
      </c>
      <c r="I27">
        <f t="shared" si="2"/>
        <v>1944</v>
      </c>
      <c r="J27">
        <f t="shared" si="3"/>
        <v>144</v>
      </c>
      <c r="K27" t="str">
        <f>VLOOKUP(D27,Productos!$A$2:$C$11,2)</f>
        <v>Equipos</v>
      </c>
      <c r="L27" t="str">
        <f>VLOOKUP(D27,Productos!$A$2:$C$11,3)</f>
        <v>Marca A</v>
      </c>
    </row>
    <row r="28" spans="1:12" x14ac:dyDescent="0.25">
      <c r="A28" s="1">
        <f>'Diario de ventas'!A28</f>
        <v>43475</v>
      </c>
      <c r="B28" s="2">
        <f t="shared" si="0"/>
        <v>5</v>
      </c>
      <c r="C28" t="str">
        <f>'Diario de ventas'!B28</f>
        <v>Cliente 7</v>
      </c>
      <c r="D28" t="str">
        <f>'Diario de ventas'!C28</f>
        <v>Producto 7</v>
      </c>
      <c r="E28">
        <f>'Diario de ventas'!D28</f>
        <v>4</v>
      </c>
      <c r="F28">
        <f>VLOOKUP(D28,'Costes y margenes'!$A$2:$C$11,2)</f>
        <v>350</v>
      </c>
      <c r="G28">
        <f>VLOOKUP(D28,'Costes y margenes'!$A$2:$C$11,3)</f>
        <v>7.0000000000000007E-2</v>
      </c>
      <c r="H28">
        <f t="shared" si="1"/>
        <v>374.5</v>
      </c>
      <c r="I28">
        <f t="shared" si="2"/>
        <v>1498</v>
      </c>
      <c r="J28">
        <f t="shared" si="3"/>
        <v>98.000000000000014</v>
      </c>
      <c r="K28" t="str">
        <f>VLOOKUP(D28,Productos!$A$2:$C$11,2)</f>
        <v>Repuestos</v>
      </c>
      <c r="L28" t="str">
        <f>VLOOKUP(D28,Productos!$A$2:$C$11,3)</f>
        <v>Marca C</v>
      </c>
    </row>
    <row r="29" spans="1:12" x14ac:dyDescent="0.25">
      <c r="A29" s="1">
        <f>'Diario de ventas'!A29</f>
        <v>43475</v>
      </c>
      <c r="B29" s="2">
        <f t="shared" si="0"/>
        <v>5</v>
      </c>
      <c r="C29" t="str">
        <f>'Diario de ventas'!B29</f>
        <v>Cliente 3</v>
      </c>
      <c r="D29" t="str">
        <f>'Diario de ventas'!C29</f>
        <v>Producto 2</v>
      </c>
      <c r="E29">
        <f>'Diario de ventas'!D29</f>
        <v>2</v>
      </c>
      <c r="F29">
        <f>VLOOKUP(D29,'Costes y margenes'!$A$2:$C$11,2)</f>
        <v>600</v>
      </c>
      <c r="G29">
        <f>VLOOKUP(D29,'Costes y margenes'!$A$2:$C$11,3)</f>
        <v>0.08</v>
      </c>
      <c r="H29">
        <f t="shared" si="1"/>
        <v>648</v>
      </c>
      <c r="I29">
        <f t="shared" si="2"/>
        <v>1296</v>
      </c>
      <c r="J29">
        <f t="shared" si="3"/>
        <v>96</v>
      </c>
      <c r="K29" t="str">
        <f>VLOOKUP(D29,Productos!$A$2:$C$11,2)</f>
        <v>Equipos</v>
      </c>
      <c r="L29" t="str">
        <f>VLOOKUP(D29,Productos!$A$2:$C$11,3)</f>
        <v>Marca A</v>
      </c>
    </row>
    <row r="30" spans="1:12" x14ac:dyDescent="0.25">
      <c r="A30" s="1">
        <f>'Diario de ventas'!A30</f>
        <v>43475</v>
      </c>
      <c r="B30" s="2">
        <f t="shared" si="0"/>
        <v>5</v>
      </c>
      <c r="C30" t="str">
        <f>'Diario de ventas'!B30</f>
        <v>Cliente 6</v>
      </c>
      <c r="D30" t="str">
        <f>'Diario de ventas'!C30</f>
        <v>Producto 7</v>
      </c>
      <c r="E30">
        <f>'Diario de ventas'!D30</f>
        <v>1</v>
      </c>
      <c r="F30">
        <f>VLOOKUP(D30,'Costes y margenes'!$A$2:$C$11,2)</f>
        <v>350</v>
      </c>
      <c r="G30">
        <f>VLOOKUP(D30,'Costes y margenes'!$A$2:$C$11,3)</f>
        <v>7.0000000000000007E-2</v>
      </c>
      <c r="H30">
        <f t="shared" si="1"/>
        <v>374.5</v>
      </c>
      <c r="I30">
        <f t="shared" si="2"/>
        <v>374.5</v>
      </c>
      <c r="J30">
        <f t="shared" si="3"/>
        <v>24.500000000000004</v>
      </c>
      <c r="K30" t="str">
        <f>VLOOKUP(D30,Productos!$A$2:$C$11,2)</f>
        <v>Repuestos</v>
      </c>
      <c r="L30" t="str">
        <f>VLOOKUP(D30,Productos!$A$2:$C$11,3)</f>
        <v>Marca C</v>
      </c>
    </row>
    <row r="31" spans="1:12" x14ac:dyDescent="0.25">
      <c r="A31" s="1">
        <f>'Diario de ventas'!A31</f>
        <v>43475</v>
      </c>
      <c r="B31" s="2">
        <f t="shared" si="0"/>
        <v>5</v>
      </c>
      <c r="C31" t="str">
        <f>'Diario de ventas'!B31</f>
        <v>Cliente 9</v>
      </c>
      <c r="D31" t="str">
        <f>'Diario de ventas'!C31</f>
        <v>Producto 5</v>
      </c>
      <c r="E31">
        <f>'Diario de ventas'!D31</f>
        <v>1</v>
      </c>
      <c r="F31">
        <f>VLOOKUP(D31,'Costes y margenes'!$A$2:$C$11,2)</f>
        <v>200</v>
      </c>
      <c r="G31">
        <f>VLOOKUP(D31,'Costes y margenes'!$A$2:$C$11,3)</f>
        <v>0.09</v>
      </c>
      <c r="H31">
        <f t="shared" si="1"/>
        <v>218.00000000000003</v>
      </c>
      <c r="I31">
        <f t="shared" si="2"/>
        <v>218.00000000000003</v>
      </c>
      <c r="J31">
        <f t="shared" si="3"/>
        <v>18</v>
      </c>
      <c r="K31" t="str">
        <f>VLOOKUP(D31,Productos!$A$2:$C$11,2)</f>
        <v>Herramientas</v>
      </c>
      <c r="L31" t="str">
        <f>VLOOKUP(D31,Productos!$A$2:$C$11,3)</f>
        <v>Marca D</v>
      </c>
    </row>
    <row r="32" spans="1:12" x14ac:dyDescent="0.25">
      <c r="A32" s="1">
        <f>'Diario de ventas'!A32</f>
        <v>43475</v>
      </c>
      <c r="B32" s="2">
        <f t="shared" si="0"/>
        <v>5</v>
      </c>
      <c r="C32" t="str">
        <f>'Diario de ventas'!B32</f>
        <v>Cliente 8</v>
      </c>
      <c r="D32" t="str">
        <f>'Diario de ventas'!C32</f>
        <v>Producto 4</v>
      </c>
      <c r="E32">
        <f>'Diario de ventas'!D32</f>
        <v>4</v>
      </c>
      <c r="F32">
        <f>VLOOKUP(D32,'Costes y margenes'!$A$2:$C$11,2)</f>
        <v>400</v>
      </c>
      <c r="G32">
        <f>VLOOKUP(D32,'Costes y margenes'!$A$2:$C$11,3)</f>
        <v>0.12</v>
      </c>
      <c r="H32">
        <f t="shared" si="1"/>
        <v>448.00000000000006</v>
      </c>
      <c r="I32">
        <f t="shared" si="2"/>
        <v>1792.0000000000002</v>
      </c>
      <c r="J32">
        <f t="shared" si="3"/>
        <v>192</v>
      </c>
      <c r="K32" t="str">
        <f>VLOOKUP(D32,Productos!$A$2:$C$11,2)</f>
        <v>Mobiliario</v>
      </c>
      <c r="L32" t="str">
        <f>VLOOKUP(D32,Productos!$A$2:$C$11,3)</f>
        <v>Marca C</v>
      </c>
    </row>
    <row r="33" spans="1:12" x14ac:dyDescent="0.25">
      <c r="A33" s="1">
        <f>'Diario de ventas'!A33</f>
        <v>43475</v>
      </c>
      <c r="B33" s="2">
        <f t="shared" si="0"/>
        <v>5</v>
      </c>
      <c r="C33" t="str">
        <f>'Diario de ventas'!B33</f>
        <v>Cliente 4</v>
      </c>
      <c r="D33" t="str">
        <f>'Diario de ventas'!C33</f>
        <v>Producto 5</v>
      </c>
      <c r="E33">
        <f>'Diario de ventas'!D33</f>
        <v>4</v>
      </c>
      <c r="F33">
        <f>VLOOKUP(D33,'Costes y margenes'!$A$2:$C$11,2)</f>
        <v>200</v>
      </c>
      <c r="G33">
        <f>VLOOKUP(D33,'Costes y margenes'!$A$2:$C$11,3)</f>
        <v>0.09</v>
      </c>
      <c r="H33">
        <f t="shared" si="1"/>
        <v>218.00000000000003</v>
      </c>
      <c r="I33">
        <f t="shared" si="2"/>
        <v>872.00000000000011</v>
      </c>
      <c r="J33">
        <f t="shared" si="3"/>
        <v>72</v>
      </c>
      <c r="K33" t="str">
        <f>VLOOKUP(D33,Productos!$A$2:$C$11,2)</f>
        <v>Herramientas</v>
      </c>
      <c r="L33" t="str">
        <f>VLOOKUP(D33,Productos!$A$2:$C$11,3)</f>
        <v>Marca D</v>
      </c>
    </row>
    <row r="34" spans="1:12" x14ac:dyDescent="0.25">
      <c r="A34" s="1">
        <f>'Diario de ventas'!A34</f>
        <v>43476</v>
      </c>
      <c r="B34" s="2">
        <f t="shared" si="0"/>
        <v>6</v>
      </c>
      <c r="C34" t="str">
        <f>'Diario de ventas'!B34</f>
        <v>Cliente 3</v>
      </c>
      <c r="D34" t="str">
        <f>'Diario de ventas'!C34</f>
        <v>Producto 7</v>
      </c>
      <c r="E34">
        <f>'Diario de ventas'!D34</f>
        <v>3</v>
      </c>
      <c r="F34">
        <f>VLOOKUP(D34,'Costes y margenes'!$A$2:$C$11,2)</f>
        <v>350</v>
      </c>
      <c r="G34">
        <f>VLOOKUP(D34,'Costes y margenes'!$A$2:$C$11,3)</f>
        <v>7.0000000000000007E-2</v>
      </c>
      <c r="H34">
        <f t="shared" si="1"/>
        <v>374.5</v>
      </c>
      <c r="I34">
        <f t="shared" si="2"/>
        <v>1123.5</v>
      </c>
      <c r="J34">
        <f t="shared" si="3"/>
        <v>73.500000000000014</v>
      </c>
      <c r="K34" t="str">
        <f>VLOOKUP(D34,Productos!$A$2:$C$11,2)</f>
        <v>Repuestos</v>
      </c>
      <c r="L34" t="str">
        <f>VLOOKUP(D34,Productos!$A$2:$C$11,3)</f>
        <v>Marca C</v>
      </c>
    </row>
    <row r="35" spans="1:12" x14ac:dyDescent="0.25">
      <c r="A35" s="1">
        <f>'Diario de ventas'!A35</f>
        <v>43476</v>
      </c>
      <c r="B35" s="2">
        <f t="shared" si="0"/>
        <v>6</v>
      </c>
      <c r="C35" t="str">
        <f>'Diario de ventas'!B35</f>
        <v>Cliente 2</v>
      </c>
      <c r="D35" t="str">
        <f>'Diario de ventas'!C35</f>
        <v>Producto 7</v>
      </c>
      <c r="E35">
        <f>'Diario de ventas'!D35</f>
        <v>6</v>
      </c>
      <c r="F35">
        <f>VLOOKUP(D35,'Costes y margenes'!$A$2:$C$11,2)</f>
        <v>350</v>
      </c>
      <c r="G35">
        <f>VLOOKUP(D35,'Costes y margenes'!$A$2:$C$11,3)</f>
        <v>7.0000000000000007E-2</v>
      </c>
      <c r="H35">
        <f t="shared" si="1"/>
        <v>374.5</v>
      </c>
      <c r="I35">
        <f t="shared" si="2"/>
        <v>2247</v>
      </c>
      <c r="J35">
        <f t="shared" si="3"/>
        <v>147.00000000000003</v>
      </c>
      <c r="K35" t="str">
        <f>VLOOKUP(D35,Productos!$A$2:$C$11,2)</f>
        <v>Repuestos</v>
      </c>
      <c r="L35" t="str">
        <f>VLOOKUP(D35,Productos!$A$2:$C$11,3)</f>
        <v>Marca C</v>
      </c>
    </row>
    <row r="36" spans="1:12" x14ac:dyDescent="0.25">
      <c r="A36" s="1">
        <f>'Diario de ventas'!A36</f>
        <v>43476</v>
      </c>
      <c r="B36" s="2">
        <f t="shared" si="0"/>
        <v>6</v>
      </c>
      <c r="C36" t="str">
        <f>'Diario de ventas'!B36</f>
        <v>Cliente 9</v>
      </c>
      <c r="D36" t="str">
        <f>'Diario de ventas'!C36</f>
        <v>Producto 7</v>
      </c>
      <c r="E36">
        <f>'Diario de ventas'!D36</f>
        <v>2</v>
      </c>
      <c r="F36">
        <f>VLOOKUP(D36,'Costes y margenes'!$A$2:$C$11,2)</f>
        <v>350</v>
      </c>
      <c r="G36">
        <f>VLOOKUP(D36,'Costes y margenes'!$A$2:$C$11,3)</f>
        <v>7.0000000000000007E-2</v>
      </c>
      <c r="H36">
        <f t="shared" si="1"/>
        <v>374.5</v>
      </c>
      <c r="I36">
        <f t="shared" si="2"/>
        <v>749</v>
      </c>
      <c r="J36">
        <f t="shared" si="3"/>
        <v>49.000000000000007</v>
      </c>
      <c r="K36" t="str">
        <f>VLOOKUP(D36,Productos!$A$2:$C$11,2)</f>
        <v>Repuestos</v>
      </c>
      <c r="L36" t="str">
        <f>VLOOKUP(D36,Productos!$A$2:$C$11,3)</f>
        <v>Marca C</v>
      </c>
    </row>
    <row r="37" spans="1:12" x14ac:dyDescent="0.25">
      <c r="A37" s="1">
        <f>'Diario de ventas'!A37</f>
        <v>43476</v>
      </c>
      <c r="B37" s="2">
        <f t="shared" si="0"/>
        <v>6</v>
      </c>
      <c r="C37" t="str">
        <f>'Diario de ventas'!B37</f>
        <v>Cliente 8</v>
      </c>
      <c r="D37" t="str">
        <f>'Diario de ventas'!C37</f>
        <v>Producto 3</v>
      </c>
      <c r="E37">
        <f>'Diario de ventas'!D37</f>
        <v>6</v>
      </c>
      <c r="F37">
        <f>VLOOKUP(D37,'Costes y margenes'!$A$2:$C$11,2)</f>
        <v>150</v>
      </c>
      <c r="G37">
        <f>VLOOKUP(D37,'Costes y margenes'!$A$2:$C$11,3)</f>
        <v>0.15</v>
      </c>
      <c r="H37">
        <f t="shared" si="1"/>
        <v>172.5</v>
      </c>
      <c r="I37">
        <f t="shared" si="2"/>
        <v>1035</v>
      </c>
      <c r="J37">
        <f t="shared" si="3"/>
        <v>135</v>
      </c>
      <c r="K37" t="str">
        <f>VLOOKUP(D37,Productos!$A$2:$C$11,2)</f>
        <v>Repuestos</v>
      </c>
      <c r="L37" t="str">
        <f>VLOOKUP(D37,Productos!$A$2:$C$11,3)</f>
        <v>Marca B</v>
      </c>
    </row>
    <row r="38" spans="1:12" x14ac:dyDescent="0.25">
      <c r="A38" s="1">
        <f>'Diario de ventas'!A38</f>
        <v>43476</v>
      </c>
      <c r="B38" s="2">
        <f t="shared" si="0"/>
        <v>6</v>
      </c>
      <c r="C38" t="str">
        <f>'Diario de ventas'!B38</f>
        <v>Cliente 9</v>
      </c>
      <c r="D38" t="str">
        <f>'Diario de ventas'!C38</f>
        <v>Producto 7</v>
      </c>
      <c r="E38">
        <f>'Diario de ventas'!D38</f>
        <v>3</v>
      </c>
      <c r="F38">
        <f>VLOOKUP(D38,'Costes y margenes'!$A$2:$C$11,2)</f>
        <v>350</v>
      </c>
      <c r="G38">
        <f>VLOOKUP(D38,'Costes y margenes'!$A$2:$C$11,3)</f>
        <v>7.0000000000000007E-2</v>
      </c>
      <c r="H38">
        <f t="shared" si="1"/>
        <v>374.5</v>
      </c>
      <c r="I38">
        <f t="shared" si="2"/>
        <v>1123.5</v>
      </c>
      <c r="J38">
        <f t="shared" si="3"/>
        <v>73.500000000000014</v>
      </c>
      <c r="K38" t="str">
        <f>VLOOKUP(D38,Productos!$A$2:$C$11,2)</f>
        <v>Repuestos</v>
      </c>
      <c r="L38" t="str">
        <f>VLOOKUP(D38,Productos!$A$2:$C$11,3)</f>
        <v>Marca C</v>
      </c>
    </row>
    <row r="39" spans="1:12" x14ac:dyDescent="0.25">
      <c r="A39" s="1">
        <f>'Diario de ventas'!A39</f>
        <v>43478</v>
      </c>
      <c r="B39" s="2">
        <f t="shared" si="0"/>
        <v>1</v>
      </c>
      <c r="C39" t="str">
        <f>'Diario de ventas'!B39</f>
        <v>Cliente 10</v>
      </c>
      <c r="D39" t="str">
        <f>'Diario de ventas'!C39</f>
        <v>Producto 7</v>
      </c>
      <c r="E39">
        <f>'Diario de ventas'!D39</f>
        <v>3</v>
      </c>
      <c r="F39">
        <f>VLOOKUP(D39,'Costes y margenes'!$A$2:$C$11,2)</f>
        <v>350</v>
      </c>
      <c r="G39">
        <f>VLOOKUP(D39,'Costes y margenes'!$A$2:$C$11,3)</f>
        <v>7.0000000000000007E-2</v>
      </c>
      <c r="H39">
        <f t="shared" si="1"/>
        <v>374.5</v>
      </c>
      <c r="I39">
        <f t="shared" si="2"/>
        <v>1123.5</v>
      </c>
      <c r="J39">
        <f t="shared" si="3"/>
        <v>73.500000000000014</v>
      </c>
      <c r="K39" t="str">
        <f>VLOOKUP(D39,Productos!$A$2:$C$11,2)</f>
        <v>Repuestos</v>
      </c>
      <c r="L39" t="str">
        <f>VLOOKUP(D39,Productos!$A$2:$C$11,3)</f>
        <v>Marca C</v>
      </c>
    </row>
    <row r="40" spans="1:12" x14ac:dyDescent="0.25">
      <c r="A40" s="1">
        <f>'Diario de ventas'!A40</f>
        <v>43478</v>
      </c>
      <c r="B40" s="2">
        <f t="shared" si="0"/>
        <v>1</v>
      </c>
      <c r="C40" t="str">
        <f>'Diario de ventas'!B40</f>
        <v>Cliente 10</v>
      </c>
      <c r="D40" t="str">
        <f>'Diario de ventas'!C40</f>
        <v>Producto 1</v>
      </c>
      <c r="E40">
        <f>'Diario de ventas'!D40</f>
        <v>5</v>
      </c>
      <c r="F40">
        <f>VLOOKUP(D40,'Costes y margenes'!$A$2:$C$11,2)</f>
        <v>900</v>
      </c>
      <c r="G40">
        <f>VLOOKUP(D40,'Costes y margenes'!$A$2:$C$11,3)</f>
        <v>0.1</v>
      </c>
      <c r="H40">
        <f t="shared" si="1"/>
        <v>990.00000000000011</v>
      </c>
      <c r="I40">
        <f t="shared" si="2"/>
        <v>4950.0000000000009</v>
      </c>
      <c r="J40">
        <f t="shared" si="3"/>
        <v>450</v>
      </c>
      <c r="K40" t="str">
        <f>VLOOKUP(D40,Productos!$A$2:$C$11,2)</f>
        <v>Equipos</v>
      </c>
      <c r="L40" t="str">
        <f>VLOOKUP(D40,Productos!$A$2:$C$11,3)</f>
        <v>Marca A</v>
      </c>
    </row>
    <row r="41" spans="1:12" x14ac:dyDescent="0.25">
      <c r="A41" s="1">
        <f>'Diario de ventas'!A41</f>
        <v>43478</v>
      </c>
      <c r="B41" s="2">
        <f t="shared" si="0"/>
        <v>1</v>
      </c>
      <c r="C41" t="str">
        <f>'Diario de ventas'!B41</f>
        <v>Cliente 8</v>
      </c>
      <c r="D41" t="str">
        <f>'Diario de ventas'!C41</f>
        <v>Producto 4</v>
      </c>
      <c r="E41">
        <f>'Diario de ventas'!D41</f>
        <v>2</v>
      </c>
      <c r="F41">
        <f>VLOOKUP(D41,'Costes y margenes'!$A$2:$C$11,2)</f>
        <v>400</v>
      </c>
      <c r="G41">
        <f>VLOOKUP(D41,'Costes y margenes'!$A$2:$C$11,3)</f>
        <v>0.12</v>
      </c>
      <c r="H41">
        <f t="shared" si="1"/>
        <v>448.00000000000006</v>
      </c>
      <c r="I41">
        <f t="shared" si="2"/>
        <v>896.00000000000011</v>
      </c>
      <c r="J41">
        <f t="shared" si="3"/>
        <v>96</v>
      </c>
      <c r="K41" t="str">
        <f>VLOOKUP(D41,Productos!$A$2:$C$11,2)</f>
        <v>Mobiliario</v>
      </c>
      <c r="L41" t="str">
        <f>VLOOKUP(D41,Productos!$A$2:$C$11,3)</f>
        <v>Marca C</v>
      </c>
    </row>
    <row r="42" spans="1:12" x14ac:dyDescent="0.25">
      <c r="A42" s="1">
        <f>'Diario de ventas'!A42</f>
        <v>43479</v>
      </c>
      <c r="B42" s="2">
        <f t="shared" si="0"/>
        <v>2</v>
      </c>
      <c r="C42" t="str">
        <f>'Diario de ventas'!B42</f>
        <v>Cliente 3</v>
      </c>
      <c r="D42" t="str">
        <f>'Diario de ventas'!C42</f>
        <v>Producto 3</v>
      </c>
      <c r="E42">
        <f>'Diario de ventas'!D42</f>
        <v>4</v>
      </c>
      <c r="F42">
        <f>VLOOKUP(D42,'Costes y margenes'!$A$2:$C$11,2)</f>
        <v>150</v>
      </c>
      <c r="G42">
        <f>VLOOKUP(D42,'Costes y margenes'!$A$2:$C$11,3)</f>
        <v>0.15</v>
      </c>
      <c r="H42">
        <f t="shared" si="1"/>
        <v>172.5</v>
      </c>
      <c r="I42">
        <f t="shared" si="2"/>
        <v>690</v>
      </c>
      <c r="J42">
        <f t="shared" si="3"/>
        <v>90</v>
      </c>
      <c r="K42" t="str">
        <f>VLOOKUP(D42,Productos!$A$2:$C$11,2)</f>
        <v>Repuestos</v>
      </c>
      <c r="L42" t="str">
        <f>VLOOKUP(D42,Productos!$A$2:$C$11,3)</f>
        <v>Marca B</v>
      </c>
    </row>
    <row r="43" spans="1:12" x14ac:dyDescent="0.25">
      <c r="A43" s="1">
        <f>'Diario de ventas'!A43</f>
        <v>43479</v>
      </c>
      <c r="B43" s="2">
        <f t="shared" si="0"/>
        <v>2</v>
      </c>
      <c r="C43" t="str">
        <f>'Diario de ventas'!B43</f>
        <v>Cliente 2</v>
      </c>
      <c r="D43" t="str">
        <f>'Diario de ventas'!C43</f>
        <v>Producto 4</v>
      </c>
      <c r="E43">
        <f>'Diario de ventas'!D43</f>
        <v>5</v>
      </c>
      <c r="F43">
        <f>VLOOKUP(D43,'Costes y margenes'!$A$2:$C$11,2)</f>
        <v>400</v>
      </c>
      <c r="G43">
        <f>VLOOKUP(D43,'Costes y margenes'!$A$2:$C$11,3)</f>
        <v>0.12</v>
      </c>
      <c r="H43">
        <f t="shared" si="1"/>
        <v>448.00000000000006</v>
      </c>
      <c r="I43">
        <f t="shared" si="2"/>
        <v>2240.0000000000005</v>
      </c>
      <c r="J43">
        <f t="shared" si="3"/>
        <v>240</v>
      </c>
      <c r="K43" t="str">
        <f>VLOOKUP(D43,Productos!$A$2:$C$11,2)</f>
        <v>Mobiliario</v>
      </c>
      <c r="L43" t="str">
        <f>VLOOKUP(D43,Productos!$A$2:$C$11,3)</f>
        <v>Marca C</v>
      </c>
    </row>
    <row r="44" spans="1:12" x14ac:dyDescent="0.25">
      <c r="A44" s="1">
        <f>'Diario de ventas'!A44</f>
        <v>43480</v>
      </c>
      <c r="B44" s="2">
        <f t="shared" si="0"/>
        <v>3</v>
      </c>
      <c r="C44" t="str">
        <f>'Diario de ventas'!B44</f>
        <v>Cliente 4</v>
      </c>
      <c r="D44" t="str">
        <f>'Diario de ventas'!C44</f>
        <v>Producto 6</v>
      </c>
      <c r="E44">
        <f>'Diario de ventas'!D44</f>
        <v>5</v>
      </c>
      <c r="F44">
        <f>VLOOKUP(D44,'Costes y margenes'!$A$2:$C$11,2)</f>
        <v>700</v>
      </c>
      <c r="G44">
        <f>VLOOKUP(D44,'Costes y margenes'!$A$2:$C$11,3)</f>
        <v>0.05</v>
      </c>
      <c r="H44">
        <f t="shared" si="1"/>
        <v>735</v>
      </c>
      <c r="I44">
        <f t="shared" si="2"/>
        <v>3675</v>
      </c>
      <c r="J44">
        <f t="shared" si="3"/>
        <v>175</v>
      </c>
      <c r="K44" t="str">
        <f>VLOOKUP(D44,Productos!$A$2:$C$11,2)</f>
        <v>Equipos</v>
      </c>
      <c r="L44" t="str">
        <f>VLOOKUP(D44,Productos!$A$2:$C$11,3)</f>
        <v>Marca B</v>
      </c>
    </row>
    <row r="45" spans="1:12" x14ac:dyDescent="0.25">
      <c r="B45" s="2"/>
      <c r="I45">
        <f t="shared" si="2"/>
        <v>0</v>
      </c>
      <c r="J45">
        <f t="shared" si="3"/>
        <v>0</v>
      </c>
    </row>
    <row r="46" spans="1:12" x14ac:dyDescent="0.25">
      <c r="B46" s="2"/>
      <c r="I46">
        <f t="shared" si="2"/>
        <v>0</v>
      </c>
    </row>
    <row r="47" spans="1:12" x14ac:dyDescent="0.25">
      <c r="B47" s="2"/>
      <c r="I47">
        <f t="shared" si="2"/>
        <v>0</v>
      </c>
    </row>
    <row r="48" spans="1:12" x14ac:dyDescent="0.25">
      <c r="B48" s="2"/>
      <c r="I48">
        <f t="shared" si="2"/>
        <v>0</v>
      </c>
    </row>
    <row r="49" spans="2:9" x14ac:dyDescent="0.25">
      <c r="B49" s="2"/>
      <c r="I49">
        <f t="shared" si="2"/>
        <v>0</v>
      </c>
    </row>
    <row r="50" spans="2:9" x14ac:dyDescent="0.25">
      <c r="B50" s="2"/>
      <c r="I50">
        <f t="shared" si="2"/>
        <v>0</v>
      </c>
    </row>
    <row r="51" spans="2:9" x14ac:dyDescent="0.25">
      <c r="B51" s="2"/>
      <c r="I51">
        <f t="shared" si="2"/>
        <v>0</v>
      </c>
    </row>
  </sheetData>
  <autoFilter ref="A1:L51"/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Productos</vt:lpstr>
      <vt:lpstr>Filtro avanzado</vt:lpstr>
      <vt:lpstr>Costes y margenes</vt:lpstr>
      <vt:lpstr>Diario de ventas</vt:lpstr>
      <vt:lpstr>Hoja3</vt:lpstr>
      <vt:lpstr>Primera quincena</vt:lpstr>
      <vt:lpstr>'Filtro avanzado'!Criterios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2019-08-26T14:55:25Z</dcterms:created>
  <dcterms:modified xsi:type="dcterms:W3CDTF">2019-08-26T21:20:18Z</dcterms:modified>
</cp:coreProperties>
</file>